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96" windowWidth="9720" windowHeight="7320" activeTab="3"/>
  </bookViews>
  <sheets>
    <sheet name="старшая" sheetId="1" r:id="rId1"/>
    <sheet name="ст. группа" sheetId="2" r:id="rId2"/>
    <sheet name="средняя" sheetId="3" r:id="rId3"/>
    <sheet name="ср. группа" sheetId="4" r:id="rId4"/>
  </sheets>
  <definedNames/>
  <calcPr fullCalcOnLoad="1"/>
</workbook>
</file>

<file path=xl/sharedStrings.xml><?xml version="1.0" encoding="utf-8"?>
<sst xmlns="http://schemas.openxmlformats.org/spreadsheetml/2006/main" count="721" uniqueCount="234">
  <si>
    <t>№ п/п</t>
  </si>
  <si>
    <t>Территория</t>
  </si>
  <si>
    <t>Старт</t>
  </si>
  <si>
    <t>Русецких Николай
Шебеко Вячеслав</t>
  </si>
  <si>
    <t>Николайчук Оксана
Фартушная Анна</t>
  </si>
  <si>
    <t>Болотова Алена
Плюснина Анастасия</t>
  </si>
  <si>
    <t>Кандакова Анастасия
Михалева Светлана</t>
  </si>
  <si>
    <t>№№ участников</t>
  </si>
  <si>
    <t>Ф.И. Участников</t>
  </si>
  <si>
    <t>Финиш</t>
  </si>
  <si>
    <t>Отсечки</t>
  </si>
  <si>
    <t>Беговое</t>
  </si>
  <si>
    <t>Траверс</t>
  </si>
  <si>
    <t>Спуск "дюльфером"</t>
  </si>
  <si>
    <t>Результат связки</t>
  </si>
  <si>
    <t>Сумма штрафных баллов</t>
  </si>
  <si>
    <t>Штрафное время</t>
  </si>
  <si>
    <t>Место связки</t>
  </si>
  <si>
    <t>Результат команды</t>
  </si>
  <si>
    <t>Место команды</t>
  </si>
  <si>
    <t>% от времени победителя</t>
  </si>
  <si>
    <t>Выполнен разряд</t>
  </si>
  <si>
    <t>III</t>
  </si>
  <si>
    <t>Департамент образования Пермской области</t>
  </si>
  <si>
    <t>Пермский областной детский центр "Восхождение"</t>
  </si>
  <si>
    <t>Утверждаю</t>
  </si>
  <si>
    <t>Главный судья первенства_______________</t>
  </si>
  <si>
    <t>И.Б.Крендель, СРК, г.Пермь</t>
  </si>
  <si>
    <t>протокол</t>
  </si>
  <si>
    <t>результатов лично-командных соревнований</t>
  </si>
  <si>
    <t>т/б "Кама"</t>
  </si>
  <si>
    <t>на дистанции "Связки"</t>
  </si>
  <si>
    <t>19 июня 2005 года</t>
  </si>
  <si>
    <t>Нытвенский р-н</t>
  </si>
  <si>
    <t>Верещагинский р-н</t>
  </si>
  <si>
    <t>Вольный ветер</t>
  </si>
  <si>
    <t>Усть-Буб</t>
  </si>
  <si>
    <t>Кишертский р-н</t>
  </si>
  <si>
    <t>Березники</t>
  </si>
  <si>
    <t>Вишера-Вяз</t>
  </si>
  <si>
    <t>Мотовилихинский р-н</t>
  </si>
  <si>
    <t>Краснокамск</t>
  </si>
  <si>
    <t>Лысьва</t>
  </si>
  <si>
    <t>101
102</t>
  </si>
  <si>
    <t>Исмагилов Руслан
Батин Семен</t>
  </si>
  <si>
    <t>41
45</t>
  </si>
  <si>
    <t>Варанкин Денис
Семенов Артур</t>
  </si>
  <si>
    <t>31
32</t>
  </si>
  <si>
    <t>Малышев Андрей
Туляев Сергей</t>
  </si>
  <si>
    <t>(средняя  группа)</t>
  </si>
  <si>
    <t>71
72</t>
  </si>
  <si>
    <t>Ромашов Артем
Черемных Дмитрий</t>
  </si>
  <si>
    <t>22
26</t>
  </si>
  <si>
    <t>Худяков Андрей
Дудина Алена</t>
  </si>
  <si>
    <t>103
104</t>
  </si>
  <si>
    <t>Пачин Семен
Агафонов Александр</t>
  </si>
  <si>
    <t>42
43</t>
  </si>
  <si>
    <t>Соромотин Алексей
Старцев Родион</t>
  </si>
  <si>
    <t>33
34</t>
  </si>
  <si>
    <t>Главатских Андрей
Филимонов Роман</t>
  </si>
  <si>
    <t>73
74</t>
  </si>
  <si>
    <t>Поносов Владимир
Черных Николай</t>
  </si>
  <si>
    <t>21
23</t>
  </si>
  <si>
    <t>Кривцов Иван
Бушмаков Иван</t>
  </si>
  <si>
    <t>105
108</t>
  </si>
  <si>
    <t>Смирнов Яков
Смирнова Анастасия</t>
  </si>
  <si>
    <t>44
47</t>
  </si>
  <si>
    <t>38
37</t>
  </si>
  <si>
    <t>Ладейщиков Дмитрий
Сафиулина Элина</t>
  </si>
  <si>
    <t>24
25</t>
  </si>
  <si>
    <t>Жданов Артем
Фролов Иван</t>
  </si>
  <si>
    <t>107
106</t>
  </si>
  <si>
    <t>Костевич Ирина
Зубарева Юлия</t>
  </si>
  <si>
    <t>46
48</t>
  </si>
  <si>
    <t>35
36</t>
  </si>
  <si>
    <t>75
77</t>
  </si>
  <si>
    <t>Полина Дарья
Поносова Екатерина</t>
  </si>
  <si>
    <t>27
28</t>
  </si>
  <si>
    <t>Ширяева Ирина
Стругова Мария</t>
  </si>
  <si>
    <t>76
78</t>
  </si>
  <si>
    <t>Скобелина Евгения
Неволина Наталья</t>
  </si>
  <si>
    <t>63
64</t>
  </si>
  <si>
    <t>Ямалтинов Руслан
Попов Алексей</t>
  </si>
  <si>
    <t>81
83</t>
  </si>
  <si>
    <t>Ваньков Никита
Бельков Иван</t>
  </si>
  <si>
    <t>96
91</t>
  </si>
  <si>
    <t>Неволин Даниил
Костарев Дмитрий</t>
  </si>
  <si>
    <t>12
13</t>
  </si>
  <si>
    <t>Почашев Денис
Мельников Денис</t>
  </si>
  <si>
    <t>55
58</t>
  </si>
  <si>
    <t>Бердиев Роман
Солодова Екатерина</t>
  </si>
  <si>
    <t>62
61</t>
  </si>
  <si>
    <t>Соловьев Александр
Девятириков Алексей</t>
  </si>
  <si>
    <t>87
84</t>
  </si>
  <si>
    <t>Петров Александр
Собянин Денис</t>
  </si>
  <si>
    <t>92
94</t>
  </si>
  <si>
    <t>Мурхарлямов Ильдар
Мелкобродов Алексей</t>
  </si>
  <si>
    <t>11
14</t>
  </si>
  <si>
    <t>Ионин Александр
Углев Дмитрий</t>
  </si>
  <si>
    <t>51
56</t>
  </si>
  <si>
    <t>Пикулев Дмитрий
Санниковв Юлия</t>
  </si>
  <si>
    <t>52
57</t>
  </si>
  <si>
    <t>Батыр Вячеслав
Цветова Евгения</t>
  </si>
  <si>
    <t>54
53</t>
  </si>
  <si>
    <t>Шихов Алексей
Лыжин Павел</t>
  </si>
  <si>
    <t>65
67</t>
  </si>
  <si>
    <t>Манузина Кристина
Терещук Мария</t>
  </si>
  <si>
    <t>82
85</t>
  </si>
  <si>
    <t>Паршакова Яна
Носевич Яна</t>
  </si>
  <si>
    <t>97
95</t>
  </si>
  <si>
    <t>Батуева Наталья
Шарипова Дарья</t>
  </si>
  <si>
    <t>18
17</t>
  </si>
  <si>
    <t>Миколаускас Яна
Дунаева Мария</t>
  </si>
  <si>
    <t>66
68</t>
  </si>
  <si>
    <t>Игнатенок Виктория
Телипская Анна</t>
  </si>
  <si>
    <t>88
86</t>
  </si>
  <si>
    <t>Паршакова Галина
Собянина Александра</t>
  </si>
  <si>
    <t>98
93</t>
  </si>
  <si>
    <t>Черемных Ирина
Кривошеиеа Юлия</t>
  </si>
  <si>
    <t>Штраф (1 балл = 0:00:15)</t>
  </si>
  <si>
    <t>Юноши, смешаные</t>
  </si>
  <si>
    <t>Чайковский</t>
  </si>
  <si>
    <t>Forest tramp</t>
  </si>
  <si>
    <t>Нытва</t>
  </si>
  <si>
    <t>п. Оверята</t>
  </si>
  <si>
    <t>Сивинский р-н</t>
  </si>
  <si>
    <t>Верещагино</t>
  </si>
  <si>
    <t>Чусовой</t>
  </si>
  <si>
    <t>Кунгур</t>
  </si>
  <si>
    <t>171
176</t>
  </si>
  <si>
    <t>Тюкалов Артем
Беляева Елена</t>
  </si>
  <si>
    <t>144
148</t>
  </si>
  <si>
    <t>Кольцов Олег
Урасова Анастасия</t>
  </si>
  <si>
    <t>182
186</t>
  </si>
  <si>
    <t>Данчишин Иван
Хузина Анастасия</t>
  </si>
  <si>
    <t>134
133</t>
  </si>
  <si>
    <t>Лихаев Андрей
Исаев Евгений</t>
  </si>
  <si>
    <t>163
162</t>
  </si>
  <si>
    <t>Самойлов Евгений
Коротаев Роман</t>
  </si>
  <si>
    <t>173
174</t>
  </si>
  <si>
    <t>Маслов Евгений
Тихомиров Александр</t>
  </si>
  <si>
    <t>141
143</t>
  </si>
  <si>
    <t>Смолин Леонид
Сопичев Антон</t>
  </si>
  <si>
    <t>185
184</t>
  </si>
  <si>
    <t>Куимов Антон
Афиногенов Константин</t>
  </si>
  <si>
    <t>132
131</t>
  </si>
  <si>
    <t>Перевозчиков Степан
Черных Николай</t>
  </si>
  <si>
    <t>161
164</t>
  </si>
  <si>
    <t>Чалов Роман
Арутюнян Артур</t>
  </si>
  <si>
    <t>175
172</t>
  </si>
  <si>
    <t>Нурлыгаянов Ренат
Чепкасов Иван</t>
  </si>
  <si>
    <t>142
145</t>
  </si>
  <si>
    <t>Беляев Станислав
Терехин Андрей</t>
  </si>
  <si>
    <t>183
181</t>
  </si>
  <si>
    <t>Меркурьев Михаил
Балкаев Руслан</t>
  </si>
  <si>
    <t>177
178</t>
  </si>
  <si>
    <t>Клячина Наталья
Пугачева Татьяна</t>
  </si>
  <si>
    <t>147
146</t>
  </si>
  <si>
    <t>188
187</t>
  </si>
  <si>
    <t>Опутина Ольга
Дарова Александра</t>
  </si>
  <si>
    <t>136
137</t>
  </si>
  <si>
    <t>Старикова Екатерина
Васильева Анна</t>
  </si>
  <si>
    <t>166
165</t>
  </si>
  <si>
    <t>Бусырева Алена
Оборина Марина</t>
  </si>
  <si>
    <t>135
138</t>
  </si>
  <si>
    <t>Попова Ирина
Ощепкова Мария</t>
  </si>
  <si>
    <t>125
128</t>
  </si>
  <si>
    <t>Базанов Денис
Кочетова Елена</t>
  </si>
  <si>
    <t>191
192</t>
  </si>
  <si>
    <t>Васильев Константин
Васильев Юрий</t>
  </si>
  <si>
    <t>113
115</t>
  </si>
  <si>
    <t>Санников Игорь
Мехоношин Иван</t>
  </si>
  <si>
    <t>151
154</t>
  </si>
  <si>
    <t>Богданов Денис
Сочнев Михаил</t>
  </si>
  <si>
    <t>202
204</t>
  </si>
  <si>
    <t>Безроднов Иван
Сердюков Андрей</t>
  </si>
  <si>
    <t>122
123</t>
  </si>
  <si>
    <t>Васильев Михаил
Мальцев Николай</t>
  </si>
  <si>
    <t>193
194</t>
  </si>
  <si>
    <t>Самгин Константин
Печенкин Павел</t>
  </si>
  <si>
    <t>112
114</t>
  </si>
  <si>
    <t>Анаманов Денис
Плотников Артем</t>
  </si>
  <si>
    <t>152
155</t>
  </si>
  <si>
    <t>Цыбин Денис
Бортников Дмитрий</t>
  </si>
  <si>
    <t>201
203</t>
  </si>
  <si>
    <t>Марусинский Василий
Пасынков Максим</t>
  </si>
  <si>
    <t>124
121</t>
  </si>
  <si>
    <t>195
196</t>
  </si>
  <si>
    <t>Матвеев Федор
Неволина Елена</t>
  </si>
  <si>
    <t>127
126</t>
  </si>
  <si>
    <t>Русецких Татьяна
Зильберг Ольга</t>
  </si>
  <si>
    <t>197
198</t>
  </si>
  <si>
    <t>Пеленева Яна
Маталасова Татьяна</t>
  </si>
  <si>
    <t>116
117</t>
  </si>
  <si>
    <t>Нечаева Ольга
Михалева Светлана</t>
  </si>
  <si>
    <t>156
158</t>
  </si>
  <si>
    <t>Никифорова Евгения
Вечера Ольга</t>
  </si>
  <si>
    <t>205
206</t>
  </si>
  <si>
    <t>30
40</t>
  </si>
  <si>
    <t>Сердитых Алексей
Юркин Иван</t>
  </si>
  <si>
    <t>м</t>
  </si>
  <si>
    <t>д</t>
  </si>
  <si>
    <t>(старшая  группа)</t>
  </si>
  <si>
    <t>Ранг</t>
  </si>
  <si>
    <t>Класс дистанции</t>
  </si>
  <si>
    <t>М</t>
  </si>
  <si>
    <t>Ж</t>
  </si>
  <si>
    <t>КМС</t>
  </si>
  <si>
    <t>I разряд</t>
  </si>
  <si>
    <t>II разряд</t>
  </si>
  <si>
    <t>III разряд</t>
  </si>
  <si>
    <t>Л.Ф.Мухаметкулова, СС, г.Пермь</t>
  </si>
  <si>
    <t>II юношеский</t>
  </si>
  <si>
    <t>III юношеский</t>
  </si>
  <si>
    <t>Главный судья вида "Связки"</t>
  </si>
  <si>
    <t>Главный секретарь вида "Связки"</t>
  </si>
  <si>
    <t>А.А. Шибанов, С1К, г. Чайковский</t>
  </si>
  <si>
    <t>60
50</t>
  </si>
  <si>
    <t>Меркушев Александр
Сергеев Артем</t>
  </si>
  <si>
    <t>Параллельные</t>
  </si>
  <si>
    <t>Бревно</t>
  </si>
  <si>
    <t>Навесная</t>
  </si>
  <si>
    <t>"Дюльфер"</t>
  </si>
  <si>
    <t>Подъем</t>
  </si>
  <si>
    <t>Девушки</t>
  </si>
  <si>
    <t>дюльфер</t>
  </si>
  <si>
    <t>Марамыгин Максим
Власова Виктоория</t>
  </si>
  <si>
    <t>Никитина Елена
Лекомцева Татьяна</t>
  </si>
  <si>
    <t>10
20</t>
  </si>
  <si>
    <t>Конопаткин Валерий
Падуков Илья</t>
  </si>
  <si>
    <t>А.А.Шибанов, С1К, г.Чайковский</t>
  </si>
  <si>
    <t>IV</t>
  </si>
  <si>
    <t>Первенство Пермской области по технике пещеходного туризма среди учащихся</t>
  </si>
  <si>
    <t>Первенство Пермской области по технике пешеходного туризма среди учащихся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</si>
</sst>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;[Red]0"/>
  </numFmts>
  <fonts count="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0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" xfId="0" applyBorder="1" applyAlignment="1">
      <alignment horizontal="center" vertical="center" textRotation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1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1" fontId="0" fillId="0" borderId="0" xfId="0" applyNumberFormat="1" applyAlignment="1">
      <alignment/>
    </xf>
    <xf numFmtId="21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/>
    </xf>
    <xf numFmtId="21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10" fontId="0" fillId="0" borderId="0" xfId="0" applyNumberFormat="1" applyAlignment="1">
      <alignment/>
    </xf>
    <xf numFmtId="10" fontId="0" fillId="0" borderId="2" xfId="0" applyNumberFormat="1" applyBorder="1" applyAlignment="1">
      <alignment/>
    </xf>
    <xf numFmtId="10" fontId="0" fillId="0" borderId="2" xfId="17" applyNumberFormat="1" applyBorder="1" applyAlignment="1">
      <alignment/>
    </xf>
    <xf numFmtId="10" fontId="0" fillId="0" borderId="2" xfId="17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21" fontId="0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wrapText="1"/>
    </xf>
    <xf numFmtId="21" fontId="0" fillId="4" borderId="2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 applyAlignment="1">
      <alignment horizontal="center" vertical="center"/>
    </xf>
    <xf numFmtId="21" fontId="0" fillId="4" borderId="6" xfId="0" applyNumberFormat="1" applyFont="1" applyFill="1" applyBorder="1" applyAlignment="1">
      <alignment horizontal="center" vertical="center"/>
    </xf>
    <xf numFmtId="21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1" fontId="1" fillId="4" borderId="2" xfId="0" applyNumberFormat="1" applyFont="1" applyFill="1" applyBorder="1" applyAlignment="1">
      <alignment horizontal="center" vertical="center"/>
    </xf>
    <xf numFmtId="21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1" fontId="1" fillId="3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1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10" fontId="0" fillId="4" borderId="2" xfId="17" applyNumberFormat="1" applyFill="1" applyBorder="1" applyAlignment="1">
      <alignment/>
    </xf>
    <xf numFmtId="10" fontId="0" fillId="0" borderId="2" xfId="17" applyNumberFormat="1" applyFill="1" applyBorder="1" applyAlignment="1">
      <alignment/>
    </xf>
    <xf numFmtId="0" fontId="0" fillId="3" borderId="6" xfId="0" applyFont="1" applyFill="1" applyBorder="1" applyAlignment="1">
      <alignment wrapText="1"/>
    </xf>
    <xf numFmtId="21" fontId="0" fillId="3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21" fontId="0" fillId="0" borderId="11" xfId="0" applyNumberFormat="1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wrapText="1"/>
    </xf>
    <xf numFmtId="0" fontId="0" fillId="4" borderId="8" xfId="0" applyFont="1" applyFill="1" applyBorder="1" applyAlignment="1">
      <alignment horizontal="center" vertical="center"/>
    </xf>
    <xf numFmtId="21" fontId="0" fillId="4" borderId="8" xfId="0" applyNumberFormat="1" applyFont="1" applyFill="1" applyBorder="1" applyAlignment="1">
      <alignment horizontal="center" vertical="center"/>
    </xf>
    <xf numFmtId="21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21" fontId="1" fillId="4" borderId="8" xfId="0" applyNumberFormat="1" applyFont="1" applyFill="1" applyBorder="1" applyAlignment="1">
      <alignment horizontal="center" vertical="center"/>
    </xf>
    <xf numFmtId="21" fontId="1" fillId="2" borderId="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21" fontId="1" fillId="2" borderId="10" xfId="0" applyNumberFormat="1" applyFont="1" applyFill="1" applyBorder="1" applyAlignment="1">
      <alignment horizontal="center" vertical="center"/>
    </xf>
    <xf numFmtId="21" fontId="1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2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/>
    </xf>
    <xf numFmtId="21" fontId="1" fillId="2" borderId="18" xfId="0" applyNumberFormat="1" applyFont="1" applyFill="1" applyBorder="1" applyAlignment="1">
      <alignment horizontal="center" vertical="center"/>
    </xf>
    <xf numFmtId="21" fontId="1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64" fontId="0" fillId="0" borderId="2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1" fontId="1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21" fontId="0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/>
    </xf>
    <xf numFmtId="21" fontId="0" fillId="0" borderId="8" xfId="0" applyNumberFormat="1" applyFill="1" applyBorder="1" applyAlignment="1">
      <alignment horizontal="center" vertical="center"/>
    </xf>
    <xf numFmtId="21" fontId="1" fillId="0" borderId="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1"/>
    </xf>
    <xf numFmtId="0" fontId="0" fillId="0" borderId="16" xfId="0" applyBorder="1" applyAlignment="1">
      <alignment horizontal="center" vertical="center" textRotation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10" fontId="0" fillId="0" borderId="6" xfId="0" applyNumberFormat="1" applyBorder="1" applyAlignment="1">
      <alignment horizontal="center" vertical="center" textRotation="90" wrapText="1"/>
    </xf>
    <xf numFmtId="10" fontId="0" fillId="0" borderId="7" xfId="0" applyNumberFormat="1" applyBorder="1" applyAlignment="1">
      <alignment horizontal="center" vertical="center" textRotation="90" wrapText="1"/>
    </xf>
    <xf numFmtId="10" fontId="0" fillId="0" borderId="1" xfId="0" applyNumberFormat="1" applyBorder="1" applyAlignment="1">
      <alignment horizontal="center" vertical="center" textRotation="90" wrapText="1"/>
    </xf>
    <xf numFmtId="10" fontId="0" fillId="0" borderId="2" xfId="0" applyNumberForma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1"/>
    </xf>
    <xf numFmtId="0" fontId="0" fillId="0" borderId="7" xfId="0" applyBorder="1" applyAlignment="1">
      <alignment horizontal="center" vertical="center" textRotation="1"/>
    </xf>
    <xf numFmtId="0" fontId="0" fillId="0" borderId="1" xfId="0" applyBorder="1" applyAlignment="1">
      <alignment horizontal="center" vertical="center" textRotation="1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21" fontId="7" fillId="0" borderId="0" xfId="0" applyNumberFormat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6" fontId="0" fillId="0" borderId="11" xfId="0" applyNumberFormat="1" applyBorder="1" applyAlignment="1">
      <alignment horizontal="center" vertical="center"/>
    </xf>
    <xf numFmtId="46" fontId="0" fillId="0" borderId="7" xfId="0" applyNumberFormat="1" applyBorder="1" applyAlignment="1">
      <alignment horizontal="center" vertical="center"/>
    </xf>
    <xf numFmtId="46" fontId="0" fillId="0" borderId="1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6" fontId="0" fillId="0" borderId="10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="75" zoomScaleNormal="75" workbookViewId="0" topLeftCell="A29">
      <selection activeCell="E33" sqref="E33"/>
    </sheetView>
  </sheetViews>
  <sheetFormatPr defaultColWidth="9.00390625" defaultRowHeight="12.75"/>
  <cols>
    <col min="1" max="1" width="4.375" style="0" customWidth="1"/>
    <col min="2" max="2" width="24.75390625" style="0" customWidth="1"/>
    <col min="3" max="3" width="4.625" style="0" hidden="1" customWidth="1"/>
    <col min="4" max="4" width="13.875" style="0" customWidth="1"/>
    <col min="5" max="5" width="7.875" style="0" customWidth="1"/>
    <col min="6" max="6" width="8.125" style="0" bestFit="1" customWidth="1"/>
    <col min="7" max="8" width="8.00390625" style="0" customWidth="1"/>
    <col min="9" max="14" width="4.75390625" style="0" customWidth="1"/>
    <col min="15" max="15" width="5.25390625" style="0" customWidth="1"/>
    <col min="16" max="16" width="7.875" style="0" customWidth="1"/>
    <col min="17" max="17" width="9.25390625" style="0" customWidth="1"/>
    <col min="18" max="18" width="8.75390625" style="0" hidden="1" customWidth="1"/>
    <col min="19" max="19" width="4.00390625" style="0" customWidth="1"/>
    <col min="20" max="20" width="8.875" style="0" customWidth="1"/>
    <col min="21" max="21" width="4.75390625" style="0" customWidth="1"/>
  </cols>
  <sheetData>
    <row r="1" spans="1:20" ht="12.75">
      <c r="A1" s="37"/>
      <c r="B1" s="38"/>
      <c r="C1" s="38"/>
      <c r="D1" s="38"/>
      <c r="E1" s="38"/>
      <c r="F1" s="38"/>
      <c r="G1" s="38"/>
      <c r="H1" s="37"/>
      <c r="I1" s="37"/>
      <c r="J1" s="37"/>
      <c r="K1" s="37"/>
      <c r="L1" s="37"/>
      <c r="M1" s="37"/>
      <c r="N1" s="37"/>
      <c r="O1" s="38"/>
      <c r="P1" s="38"/>
      <c r="Q1" s="38"/>
      <c r="T1" s="24"/>
    </row>
    <row r="2" spans="1:20" ht="12.75">
      <c r="A2" s="37"/>
      <c r="B2" s="38"/>
      <c r="C2" s="38"/>
      <c r="D2" s="38"/>
      <c r="E2" s="37" t="s">
        <v>23</v>
      </c>
      <c r="F2" s="37"/>
      <c r="G2" s="38"/>
      <c r="H2" s="37"/>
      <c r="I2" s="37"/>
      <c r="K2" s="37"/>
      <c r="L2" s="37"/>
      <c r="M2" s="37"/>
      <c r="N2" s="37"/>
      <c r="O2" s="38"/>
      <c r="P2" s="38"/>
      <c r="Q2" s="38"/>
      <c r="T2" s="24"/>
    </row>
    <row r="3" spans="1:20" ht="12.75">
      <c r="A3" s="37"/>
      <c r="B3" s="38"/>
      <c r="C3" s="38"/>
      <c r="D3" s="38"/>
      <c r="E3" s="37" t="s">
        <v>24</v>
      </c>
      <c r="F3" s="37"/>
      <c r="G3" s="38"/>
      <c r="H3" s="37"/>
      <c r="I3" s="37"/>
      <c r="K3" s="37"/>
      <c r="L3" s="37"/>
      <c r="M3" s="37"/>
      <c r="N3" s="37"/>
      <c r="T3" s="24"/>
    </row>
    <row r="4" spans="1:20" ht="12.75">
      <c r="A4" s="37"/>
      <c r="B4" s="38"/>
      <c r="C4" s="38"/>
      <c r="D4" s="38"/>
      <c r="E4" s="28" t="s">
        <v>232</v>
      </c>
      <c r="F4" s="28"/>
      <c r="G4" s="38"/>
      <c r="H4" s="37"/>
      <c r="I4" s="37"/>
      <c r="K4" s="37"/>
      <c r="L4" s="37"/>
      <c r="M4" s="37"/>
      <c r="N4" s="37"/>
      <c r="O4" s="38"/>
      <c r="P4" s="38"/>
      <c r="Q4" s="38"/>
      <c r="T4" s="24"/>
    </row>
    <row r="5" spans="1:20" ht="18">
      <c r="A5" s="37"/>
      <c r="B5" s="38"/>
      <c r="C5" s="38"/>
      <c r="D5" s="38"/>
      <c r="E5" s="38"/>
      <c r="F5" s="38"/>
      <c r="G5" s="38"/>
      <c r="H5" s="37"/>
      <c r="I5" s="29" t="s">
        <v>25</v>
      </c>
      <c r="J5" s="37"/>
      <c r="K5" s="37"/>
      <c r="L5" s="37"/>
      <c r="N5" s="37"/>
      <c r="P5" s="29"/>
      <c r="Q5" s="38"/>
      <c r="T5" s="24"/>
    </row>
    <row r="6" spans="1:20" ht="12.75">
      <c r="A6" s="37"/>
      <c r="B6" s="38"/>
      <c r="C6" s="38"/>
      <c r="D6" s="38"/>
      <c r="E6" s="28"/>
      <c r="F6" s="28"/>
      <c r="G6" s="28"/>
      <c r="H6" s="28"/>
      <c r="I6" s="38" t="s">
        <v>26</v>
      </c>
      <c r="J6" s="10"/>
      <c r="K6" s="28"/>
      <c r="L6" s="28"/>
      <c r="N6" s="28"/>
      <c r="P6" s="38"/>
      <c r="Q6" s="38"/>
      <c r="T6" s="24"/>
    </row>
    <row r="7" spans="1:20" ht="12.75">
      <c r="A7" s="37"/>
      <c r="B7" s="38"/>
      <c r="C7" s="38"/>
      <c r="D7" s="38"/>
      <c r="E7" s="37"/>
      <c r="F7" s="37"/>
      <c r="G7" s="37"/>
      <c r="H7" s="37"/>
      <c r="I7" s="30" t="s">
        <v>27</v>
      </c>
      <c r="J7" s="37"/>
      <c r="K7" s="37"/>
      <c r="L7" s="37"/>
      <c r="N7" s="37"/>
      <c r="O7" s="31"/>
      <c r="P7" s="31"/>
      <c r="Q7" s="38"/>
      <c r="T7" s="24"/>
    </row>
    <row r="8" spans="1:20" ht="23.25">
      <c r="A8" s="37"/>
      <c r="B8" s="38"/>
      <c r="C8" s="38"/>
      <c r="D8" s="38"/>
      <c r="E8" s="32" t="s">
        <v>28</v>
      </c>
      <c r="F8" s="32"/>
      <c r="G8" s="37"/>
      <c r="H8" s="37"/>
      <c r="I8" s="37"/>
      <c r="K8" s="37"/>
      <c r="L8" s="37"/>
      <c r="M8" s="37"/>
      <c r="N8" s="37"/>
      <c r="T8" s="24"/>
    </row>
    <row r="9" spans="1:20" ht="12.75">
      <c r="A9" s="37"/>
      <c r="B9" s="38"/>
      <c r="C9" s="38"/>
      <c r="D9" s="38"/>
      <c r="E9" s="37" t="s">
        <v>29</v>
      </c>
      <c r="F9" s="37"/>
      <c r="G9" s="37"/>
      <c r="H9" s="37"/>
      <c r="I9" s="37"/>
      <c r="K9" s="37"/>
      <c r="L9" s="37"/>
      <c r="M9" s="37"/>
      <c r="N9" s="37"/>
      <c r="T9" s="24"/>
    </row>
    <row r="10" spans="1:20" ht="12.75">
      <c r="A10" s="37"/>
      <c r="B10" s="38"/>
      <c r="C10" s="38"/>
      <c r="D10" s="38"/>
      <c r="E10" s="37" t="s">
        <v>31</v>
      </c>
      <c r="F10" s="37"/>
      <c r="G10" s="38"/>
      <c r="H10" s="37"/>
      <c r="I10" s="37"/>
      <c r="K10" s="37"/>
      <c r="L10" s="37"/>
      <c r="M10" s="37"/>
      <c r="N10" s="37"/>
      <c r="O10" s="38"/>
      <c r="P10" s="38"/>
      <c r="Q10" s="38"/>
      <c r="T10" s="24"/>
    </row>
    <row r="11" spans="1:20" ht="12.75">
      <c r="A11" s="37"/>
      <c r="B11" s="38"/>
      <c r="C11" s="38"/>
      <c r="D11" s="38"/>
      <c r="E11" s="37" t="s">
        <v>202</v>
      </c>
      <c r="F11" s="37"/>
      <c r="G11" s="38"/>
      <c r="H11" s="37"/>
      <c r="I11" s="37"/>
      <c r="K11" s="37"/>
      <c r="L11" s="37"/>
      <c r="M11" s="37"/>
      <c r="N11" s="37"/>
      <c r="O11" s="38"/>
      <c r="P11" s="38"/>
      <c r="Q11" s="38"/>
      <c r="T11" s="24"/>
    </row>
    <row r="12" spans="1:20" ht="12.75">
      <c r="A12" s="10"/>
      <c r="B12" s="37" t="s">
        <v>30</v>
      </c>
      <c r="C12" s="37"/>
      <c r="D12" s="38"/>
      <c r="E12" s="38"/>
      <c r="F12" s="38"/>
      <c r="G12" s="38"/>
      <c r="H12" s="37"/>
      <c r="I12" s="37"/>
      <c r="J12" s="37"/>
      <c r="K12" s="37"/>
      <c r="L12" s="37"/>
      <c r="M12" s="37"/>
      <c r="N12" s="38" t="s">
        <v>32</v>
      </c>
      <c r="P12" s="38"/>
      <c r="Q12" s="38"/>
      <c r="T12" s="24"/>
    </row>
    <row r="13" spans="1:20" ht="12.75" hidden="1">
      <c r="A13" s="10"/>
      <c r="B13" s="37"/>
      <c r="C13" s="37"/>
      <c r="D13" s="38"/>
      <c r="E13" s="38"/>
      <c r="F13" s="38"/>
      <c r="G13" s="38"/>
      <c r="H13" s="37"/>
      <c r="I13" s="37"/>
      <c r="J13" s="37"/>
      <c r="K13" s="37"/>
      <c r="L13" s="37"/>
      <c r="M13" s="43">
        <v>0.00017361111111111112</v>
      </c>
      <c r="N13" s="37"/>
      <c r="P13" s="38"/>
      <c r="Q13" s="38"/>
      <c r="T13" s="24"/>
    </row>
    <row r="14" spans="1:21" ht="12.75" customHeight="1">
      <c r="A14" s="179" t="s">
        <v>7</v>
      </c>
      <c r="B14" s="193" t="s">
        <v>8</v>
      </c>
      <c r="C14" s="35"/>
      <c r="D14" s="186" t="s">
        <v>1</v>
      </c>
      <c r="E14" s="186" t="s">
        <v>2</v>
      </c>
      <c r="F14" s="186" t="s">
        <v>9</v>
      </c>
      <c r="G14" s="189" t="s">
        <v>10</v>
      </c>
      <c r="H14" s="189" t="s">
        <v>11</v>
      </c>
      <c r="I14" s="190" t="s">
        <v>119</v>
      </c>
      <c r="J14" s="191"/>
      <c r="K14" s="191"/>
      <c r="L14" s="191"/>
      <c r="M14" s="191"/>
      <c r="N14" s="191"/>
      <c r="O14" s="183" t="s">
        <v>15</v>
      </c>
      <c r="P14" s="179" t="s">
        <v>16</v>
      </c>
      <c r="Q14" s="183" t="s">
        <v>14</v>
      </c>
      <c r="R14" s="47"/>
      <c r="S14" s="183" t="s">
        <v>17</v>
      </c>
      <c r="T14" s="175" t="s">
        <v>20</v>
      </c>
      <c r="U14" s="178" t="s">
        <v>21</v>
      </c>
    </row>
    <row r="15" spans="1:21" ht="12.75" customHeight="1">
      <c r="A15" s="180"/>
      <c r="B15" s="194"/>
      <c r="C15" s="36"/>
      <c r="D15" s="187"/>
      <c r="E15" s="187"/>
      <c r="F15" s="187"/>
      <c r="G15" s="189"/>
      <c r="H15" s="189"/>
      <c r="I15" s="179" t="s">
        <v>219</v>
      </c>
      <c r="J15" s="179" t="s">
        <v>220</v>
      </c>
      <c r="K15" s="182" t="s">
        <v>221</v>
      </c>
      <c r="L15" s="182" t="s">
        <v>222</v>
      </c>
      <c r="M15" s="182" t="s">
        <v>12</v>
      </c>
      <c r="N15" s="182" t="s">
        <v>223</v>
      </c>
      <c r="O15" s="184"/>
      <c r="P15" s="180"/>
      <c r="Q15" s="184"/>
      <c r="R15" s="48"/>
      <c r="S15" s="184"/>
      <c r="T15" s="176"/>
      <c r="U15" s="178"/>
    </row>
    <row r="16" spans="1:21" ht="12.75">
      <c r="A16" s="180"/>
      <c r="B16" s="194"/>
      <c r="C16" s="36"/>
      <c r="D16" s="187"/>
      <c r="E16" s="187"/>
      <c r="F16" s="187"/>
      <c r="G16" s="189"/>
      <c r="H16" s="189"/>
      <c r="I16" s="180"/>
      <c r="J16" s="180"/>
      <c r="K16" s="182"/>
      <c r="L16" s="182"/>
      <c r="M16" s="182"/>
      <c r="N16" s="182"/>
      <c r="O16" s="184"/>
      <c r="P16" s="180"/>
      <c r="Q16" s="184"/>
      <c r="R16" s="48"/>
      <c r="S16" s="184"/>
      <c r="T16" s="176"/>
      <c r="U16" s="178"/>
    </row>
    <row r="17" spans="1:21" ht="12.75">
      <c r="A17" s="180"/>
      <c r="B17" s="194"/>
      <c r="C17" s="36"/>
      <c r="D17" s="187"/>
      <c r="E17" s="187"/>
      <c r="F17" s="187"/>
      <c r="G17" s="189"/>
      <c r="H17" s="189"/>
      <c r="I17" s="180"/>
      <c r="J17" s="180"/>
      <c r="K17" s="182"/>
      <c r="L17" s="182"/>
      <c r="M17" s="182"/>
      <c r="N17" s="182"/>
      <c r="O17" s="184"/>
      <c r="P17" s="180"/>
      <c r="Q17" s="184"/>
      <c r="R17" s="48"/>
      <c r="S17" s="184"/>
      <c r="T17" s="176"/>
      <c r="U17" s="178"/>
    </row>
    <row r="18" spans="1:21" ht="12.75">
      <c r="A18" s="180"/>
      <c r="B18" s="194"/>
      <c r="C18" s="36"/>
      <c r="D18" s="187"/>
      <c r="E18" s="187"/>
      <c r="F18" s="187"/>
      <c r="G18" s="189"/>
      <c r="H18" s="189"/>
      <c r="I18" s="180"/>
      <c r="J18" s="180"/>
      <c r="K18" s="182"/>
      <c r="L18" s="182"/>
      <c r="M18" s="182"/>
      <c r="N18" s="182"/>
      <c r="O18" s="184"/>
      <c r="P18" s="180"/>
      <c r="Q18" s="184"/>
      <c r="R18" s="48"/>
      <c r="S18" s="184"/>
      <c r="T18" s="176"/>
      <c r="U18" s="178"/>
    </row>
    <row r="19" spans="1:21" ht="37.5" customHeight="1">
      <c r="A19" s="181"/>
      <c r="B19" s="195"/>
      <c r="C19" s="7"/>
      <c r="D19" s="188"/>
      <c r="E19" s="188"/>
      <c r="F19" s="188"/>
      <c r="G19" s="189"/>
      <c r="H19" s="189"/>
      <c r="I19" s="181"/>
      <c r="J19" s="181"/>
      <c r="K19" s="182"/>
      <c r="L19" s="182"/>
      <c r="M19" s="182"/>
      <c r="N19" s="182"/>
      <c r="O19" s="185"/>
      <c r="P19" s="181"/>
      <c r="Q19" s="185"/>
      <c r="R19" s="49"/>
      <c r="S19" s="185"/>
      <c r="T19" s="177"/>
      <c r="U19" s="178"/>
    </row>
    <row r="20" spans="1:21" ht="26.25" customHeight="1">
      <c r="A20" s="6"/>
      <c r="B20" s="81" t="s">
        <v>120</v>
      </c>
      <c r="C20" s="7"/>
      <c r="D20" s="1"/>
      <c r="E20" s="1"/>
      <c r="F20" s="1"/>
      <c r="G20" s="2"/>
      <c r="H20" s="2"/>
      <c r="I20" s="16"/>
      <c r="J20" s="16"/>
      <c r="K20" s="17"/>
      <c r="L20" s="17"/>
      <c r="M20" s="17"/>
      <c r="N20" s="18"/>
      <c r="O20" s="19"/>
      <c r="P20" s="16"/>
      <c r="Q20" s="19"/>
      <c r="R20" s="22"/>
      <c r="S20" s="22"/>
      <c r="T20" s="25"/>
      <c r="U20" s="23"/>
    </row>
    <row r="21" spans="1:21" ht="26.25" customHeight="1">
      <c r="A21" s="39" t="s">
        <v>139</v>
      </c>
      <c r="B21" s="40" t="s">
        <v>140</v>
      </c>
      <c r="C21" s="50" t="s">
        <v>200</v>
      </c>
      <c r="D21" s="149" t="s">
        <v>121</v>
      </c>
      <c r="E21" s="42">
        <v>0.010416666666666666</v>
      </c>
      <c r="F21" s="9">
        <v>0.018564814814814815</v>
      </c>
      <c r="G21" s="2"/>
      <c r="H21" s="9">
        <f aca="true" t="shared" si="0" ref="H21:H46">F21-E21-G21</f>
        <v>0.00814814814814815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0">
        <f aca="true" t="shared" si="1" ref="O21:O46">SUM(I21:N21)</f>
        <v>1</v>
      </c>
      <c r="P21" s="9">
        <f aca="true" t="shared" si="2" ref="P21:P46">O21*$M$13</f>
        <v>0.00017361111111111112</v>
      </c>
      <c r="Q21" s="15">
        <f aca="true" t="shared" si="3" ref="Q21:Q46">H21+P21</f>
        <v>0.00832175925925926</v>
      </c>
      <c r="R21" s="15">
        <f aca="true" t="shared" si="4" ref="R21:R46">10-Q21</f>
        <v>9.991678240740741</v>
      </c>
      <c r="S21" s="2">
        <f aca="true" t="shared" si="5" ref="S21:S46">RANK(R21,$R$21:$R$46)</f>
        <v>1</v>
      </c>
      <c r="T21" s="25">
        <v>1</v>
      </c>
      <c r="U21" s="2" t="str">
        <f>IF(T21&lt;=$H$65,"КМС",IF(T21&lt;=$H$66,"I",IF(T21&lt;=$H$67,"II",IF(T21&lt;=$H$68,"III",IF(T21&gt;$H$68," ")))))</f>
        <v>КМС</v>
      </c>
    </row>
    <row r="22" spans="1:21" ht="26.25" customHeight="1">
      <c r="A22" s="39" t="s">
        <v>141</v>
      </c>
      <c r="B22" s="40" t="s">
        <v>142</v>
      </c>
      <c r="C22" s="50" t="s">
        <v>200</v>
      </c>
      <c r="D22" s="149" t="s">
        <v>122</v>
      </c>
      <c r="E22" s="42">
        <v>0.0125</v>
      </c>
      <c r="F22" s="9">
        <v>0.02148148148148148</v>
      </c>
      <c r="G22" s="2"/>
      <c r="H22" s="9">
        <f t="shared" si="0"/>
        <v>0.00898148148148148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0">
        <f t="shared" si="1"/>
        <v>0</v>
      </c>
      <c r="P22" s="9">
        <f t="shared" si="2"/>
        <v>0</v>
      </c>
      <c r="Q22" s="15">
        <f t="shared" si="3"/>
        <v>0.00898148148148148</v>
      </c>
      <c r="R22" s="15">
        <f t="shared" si="4"/>
        <v>9.99101851851852</v>
      </c>
      <c r="S22" s="2">
        <f t="shared" si="5"/>
        <v>2</v>
      </c>
      <c r="T22" s="26">
        <f>(Q22*100%)/$Q$21</f>
        <v>1.0792767732962445</v>
      </c>
      <c r="U22" s="2" t="str">
        <f aca="true" t="shared" si="6" ref="U22:U58">IF(T22&lt;=$H$65,"КМС",IF(T22&lt;=$H$66,"I",IF(T22&lt;=$H$67,"II",IF(T22&lt;=$H$68,"III",IF(T22&gt;$H$68," ")))))</f>
        <v>КМС</v>
      </c>
    </row>
    <row r="23" spans="1:21" ht="26.25" customHeight="1">
      <c r="A23" s="45" t="s">
        <v>198</v>
      </c>
      <c r="B23" s="46" t="s">
        <v>199</v>
      </c>
      <c r="C23" s="78" t="s">
        <v>200</v>
      </c>
      <c r="D23" s="150" t="s">
        <v>37</v>
      </c>
      <c r="E23" s="79">
        <v>0.0875</v>
      </c>
      <c r="F23" s="61">
        <v>0.09689814814814816</v>
      </c>
      <c r="G23" s="62"/>
      <c r="H23" s="61">
        <f t="shared" si="0"/>
        <v>0.00939814814814817</v>
      </c>
      <c r="I23" s="62">
        <v>0</v>
      </c>
      <c r="J23" s="62">
        <v>1</v>
      </c>
      <c r="K23" s="62">
        <v>3</v>
      </c>
      <c r="L23" s="62">
        <v>0</v>
      </c>
      <c r="M23" s="62">
        <v>0</v>
      </c>
      <c r="N23" s="62">
        <v>0</v>
      </c>
      <c r="O23" s="63">
        <f t="shared" si="1"/>
        <v>4</v>
      </c>
      <c r="P23" s="61">
        <f t="shared" si="2"/>
        <v>0.0006944444444444445</v>
      </c>
      <c r="Q23" s="64">
        <f t="shared" si="3"/>
        <v>0.010092592592592613</v>
      </c>
      <c r="R23" s="15">
        <f t="shared" si="4"/>
        <v>9.989907407407408</v>
      </c>
      <c r="S23" s="62">
        <f t="shared" si="5"/>
        <v>3</v>
      </c>
      <c r="T23" s="26">
        <f aca="true" t="shared" si="7" ref="T23:T46">(Q23*100%)/$Q$21</f>
        <v>1.2127955493741331</v>
      </c>
      <c r="U23" s="2" t="str">
        <f t="shared" si="6"/>
        <v>I</v>
      </c>
    </row>
    <row r="24" spans="1:21" ht="26.25" customHeight="1">
      <c r="A24" s="39" t="s">
        <v>149</v>
      </c>
      <c r="B24" s="40" t="s">
        <v>150</v>
      </c>
      <c r="C24" s="50" t="s">
        <v>200</v>
      </c>
      <c r="D24" s="149" t="s">
        <v>121</v>
      </c>
      <c r="E24" s="42">
        <v>0.020833333333333332</v>
      </c>
      <c r="F24" s="9">
        <v>0.029375</v>
      </c>
      <c r="G24" s="2"/>
      <c r="H24" s="9">
        <f t="shared" si="0"/>
        <v>0.008541666666666666</v>
      </c>
      <c r="I24" s="2">
        <v>0</v>
      </c>
      <c r="J24" s="2">
        <v>0</v>
      </c>
      <c r="K24" s="2">
        <v>0</v>
      </c>
      <c r="L24" s="2">
        <v>3</v>
      </c>
      <c r="M24" s="2">
        <v>0</v>
      </c>
      <c r="N24" s="2">
        <v>6</v>
      </c>
      <c r="O24" s="20">
        <f t="shared" si="1"/>
        <v>9</v>
      </c>
      <c r="P24" s="9">
        <f t="shared" si="2"/>
        <v>0.0015625</v>
      </c>
      <c r="Q24" s="15">
        <f t="shared" si="3"/>
        <v>0.010104166666666666</v>
      </c>
      <c r="R24" s="15">
        <f t="shared" si="4"/>
        <v>9.989895833333334</v>
      </c>
      <c r="S24" s="2">
        <f t="shared" si="5"/>
        <v>4</v>
      </c>
      <c r="T24" s="26">
        <f t="shared" si="7"/>
        <v>1.2141863699582751</v>
      </c>
      <c r="U24" s="2" t="str">
        <f t="shared" si="6"/>
        <v>I</v>
      </c>
    </row>
    <row r="25" spans="1:21" ht="26.25" customHeight="1">
      <c r="A25" s="39" t="s">
        <v>186</v>
      </c>
      <c r="B25" s="40" t="s">
        <v>3</v>
      </c>
      <c r="C25" s="50" t="s">
        <v>200</v>
      </c>
      <c r="D25" s="149" t="s">
        <v>125</v>
      </c>
      <c r="E25" s="42">
        <v>0.06805555555555555</v>
      </c>
      <c r="F25" s="12">
        <v>0.07857638888888889</v>
      </c>
      <c r="G25" s="12">
        <v>0.0002199074074074074</v>
      </c>
      <c r="H25" s="9">
        <f t="shared" si="0"/>
        <v>0.010300925925925932</v>
      </c>
      <c r="I25" s="2">
        <v>0</v>
      </c>
      <c r="J25" s="3">
        <v>0</v>
      </c>
      <c r="K25" s="2">
        <v>0</v>
      </c>
      <c r="L25" s="3">
        <v>1</v>
      </c>
      <c r="M25" s="2">
        <v>0</v>
      </c>
      <c r="N25" s="2">
        <v>0</v>
      </c>
      <c r="O25" s="20">
        <f t="shared" si="1"/>
        <v>1</v>
      </c>
      <c r="P25" s="9">
        <f t="shared" si="2"/>
        <v>0.00017361111111111112</v>
      </c>
      <c r="Q25" s="15">
        <f t="shared" si="3"/>
        <v>0.010474537037037043</v>
      </c>
      <c r="R25" s="15">
        <f t="shared" si="4"/>
        <v>9.989525462962963</v>
      </c>
      <c r="S25" s="2">
        <f t="shared" si="5"/>
        <v>5</v>
      </c>
      <c r="T25" s="26">
        <f t="shared" si="7"/>
        <v>1.2586926286509046</v>
      </c>
      <c r="U25" s="2" t="str">
        <f t="shared" si="6"/>
        <v>II</v>
      </c>
    </row>
    <row r="26" spans="1:21" ht="26.25" customHeight="1">
      <c r="A26" s="39" t="s">
        <v>151</v>
      </c>
      <c r="B26" s="40" t="s">
        <v>152</v>
      </c>
      <c r="C26" s="50" t="s">
        <v>200</v>
      </c>
      <c r="D26" s="149" t="s">
        <v>122</v>
      </c>
      <c r="E26" s="42">
        <v>0.02291666666666667</v>
      </c>
      <c r="F26" s="9">
        <v>0.032824074074074075</v>
      </c>
      <c r="G26" s="2"/>
      <c r="H26" s="9">
        <f t="shared" si="0"/>
        <v>0.009907407407407406</v>
      </c>
      <c r="I26" s="2">
        <v>0</v>
      </c>
      <c r="J26" s="2">
        <v>6</v>
      </c>
      <c r="K26" s="2">
        <v>0</v>
      </c>
      <c r="L26" s="2">
        <v>0</v>
      </c>
      <c r="M26" s="2">
        <v>0</v>
      </c>
      <c r="N26" s="2">
        <v>0</v>
      </c>
      <c r="O26" s="20">
        <f t="shared" si="1"/>
        <v>6</v>
      </c>
      <c r="P26" s="9">
        <f t="shared" si="2"/>
        <v>0.0010416666666666667</v>
      </c>
      <c r="Q26" s="15">
        <f t="shared" si="3"/>
        <v>0.010949074074074073</v>
      </c>
      <c r="R26" s="15">
        <f t="shared" si="4"/>
        <v>9.989050925925927</v>
      </c>
      <c r="S26" s="2">
        <f t="shared" si="5"/>
        <v>6</v>
      </c>
      <c r="T26" s="26">
        <f t="shared" si="7"/>
        <v>1.3157162726008342</v>
      </c>
      <c r="U26" s="2" t="str">
        <f t="shared" si="6"/>
        <v>II</v>
      </c>
    </row>
    <row r="27" spans="1:21" ht="26.25" customHeight="1">
      <c r="A27" s="39" t="s">
        <v>135</v>
      </c>
      <c r="B27" s="40" t="s">
        <v>136</v>
      </c>
      <c r="C27" s="50" t="s">
        <v>200</v>
      </c>
      <c r="D27" s="149" t="s">
        <v>123</v>
      </c>
      <c r="E27" s="42">
        <v>0.00625</v>
      </c>
      <c r="F27" s="9">
        <v>0.017962962962962962</v>
      </c>
      <c r="G27" s="2"/>
      <c r="H27" s="9">
        <f t="shared" si="0"/>
        <v>0.011712962962962961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0">
        <f t="shared" si="1"/>
        <v>0</v>
      </c>
      <c r="P27" s="9">
        <f t="shared" si="2"/>
        <v>0</v>
      </c>
      <c r="Q27" s="15">
        <f t="shared" si="3"/>
        <v>0.011712962962962961</v>
      </c>
      <c r="R27" s="15">
        <f t="shared" si="4"/>
        <v>9.988287037037036</v>
      </c>
      <c r="S27" s="2">
        <f t="shared" si="5"/>
        <v>7</v>
      </c>
      <c r="T27" s="26">
        <f t="shared" si="7"/>
        <v>1.407510431154381</v>
      </c>
      <c r="U27" s="2" t="str">
        <f t="shared" si="6"/>
        <v>II</v>
      </c>
    </row>
    <row r="28" spans="1:21" ht="26.25" customHeight="1">
      <c r="A28" s="39" t="s">
        <v>143</v>
      </c>
      <c r="B28" s="40" t="s">
        <v>144</v>
      </c>
      <c r="C28" s="50" t="s">
        <v>200</v>
      </c>
      <c r="D28" s="149" t="s">
        <v>38</v>
      </c>
      <c r="E28" s="42">
        <v>0.014583333333333332</v>
      </c>
      <c r="F28" s="9">
        <v>0.025983796296296297</v>
      </c>
      <c r="G28" s="2"/>
      <c r="H28" s="9">
        <f t="shared" si="0"/>
        <v>0.011400462962962965</v>
      </c>
      <c r="I28" s="2">
        <v>0</v>
      </c>
      <c r="J28" s="2">
        <v>6</v>
      </c>
      <c r="K28" s="2">
        <v>0</v>
      </c>
      <c r="L28" s="2">
        <v>0</v>
      </c>
      <c r="M28" s="2">
        <v>0</v>
      </c>
      <c r="N28" s="2">
        <v>0</v>
      </c>
      <c r="O28" s="20">
        <f t="shared" si="1"/>
        <v>6</v>
      </c>
      <c r="P28" s="9">
        <f t="shared" si="2"/>
        <v>0.0010416666666666667</v>
      </c>
      <c r="Q28" s="15">
        <f t="shared" si="3"/>
        <v>0.012442129629629631</v>
      </c>
      <c r="R28" s="15">
        <f t="shared" si="4"/>
        <v>9.98755787037037</v>
      </c>
      <c r="S28" s="2">
        <f t="shared" si="5"/>
        <v>8</v>
      </c>
      <c r="T28" s="26">
        <f t="shared" si="7"/>
        <v>1.4951321279554939</v>
      </c>
      <c r="U28" s="2" t="str">
        <f t="shared" si="6"/>
        <v>III</v>
      </c>
    </row>
    <row r="29" spans="1:21" ht="26.25" customHeight="1">
      <c r="A29" s="39" t="s">
        <v>178</v>
      </c>
      <c r="B29" s="40" t="s">
        <v>179</v>
      </c>
      <c r="C29" s="50" t="s">
        <v>200</v>
      </c>
      <c r="D29" s="149" t="s">
        <v>126</v>
      </c>
      <c r="E29" s="42">
        <v>0.05694444444444444</v>
      </c>
      <c r="F29" s="9">
        <v>0.0700925925925926</v>
      </c>
      <c r="G29" s="2"/>
      <c r="H29" s="9">
        <f t="shared" si="0"/>
        <v>0.013148148148148152</v>
      </c>
      <c r="I29" s="2">
        <v>0</v>
      </c>
      <c r="J29" s="2">
        <v>3</v>
      </c>
      <c r="K29" s="2">
        <v>0</v>
      </c>
      <c r="L29" s="2">
        <v>0</v>
      </c>
      <c r="M29" s="2">
        <v>0</v>
      </c>
      <c r="N29" s="2">
        <v>0</v>
      </c>
      <c r="O29" s="20">
        <f t="shared" si="1"/>
        <v>3</v>
      </c>
      <c r="P29" s="9">
        <f t="shared" si="2"/>
        <v>0.0005208333333333333</v>
      </c>
      <c r="Q29" s="15">
        <f t="shared" si="3"/>
        <v>0.013668981481481485</v>
      </c>
      <c r="R29" s="15">
        <f t="shared" si="4"/>
        <v>9.986331018518518</v>
      </c>
      <c r="S29" s="2">
        <f t="shared" si="5"/>
        <v>9</v>
      </c>
      <c r="T29" s="26">
        <f t="shared" si="7"/>
        <v>1.6425591098748265</v>
      </c>
      <c r="U29" s="2" t="str">
        <f t="shared" si="6"/>
        <v>III</v>
      </c>
    </row>
    <row r="30" spans="1:21" ht="26.25" customHeight="1">
      <c r="A30" s="39" t="s">
        <v>131</v>
      </c>
      <c r="B30" s="40" t="s">
        <v>132</v>
      </c>
      <c r="C30" s="50" t="s">
        <v>200</v>
      </c>
      <c r="D30" s="149" t="s">
        <v>122</v>
      </c>
      <c r="E30" s="42">
        <v>0.0020833333333333333</v>
      </c>
      <c r="F30" s="9">
        <v>0.01577546296296296</v>
      </c>
      <c r="G30" s="2"/>
      <c r="H30" s="9">
        <f t="shared" si="0"/>
        <v>0.013692129629629627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0">
        <f t="shared" si="1"/>
        <v>0</v>
      </c>
      <c r="P30" s="9">
        <f t="shared" si="2"/>
        <v>0</v>
      </c>
      <c r="Q30" s="15">
        <f t="shared" si="3"/>
        <v>0.013692129629629627</v>
      </c>
      <c r="R30" s="15">
        <f t="shared" si="4"/>
        <v>9.98630787037037</v>
      </c>
      <c r="S30" s="2">
        <f t="shared" si="5"/>
        <v>10</v>
      </c>
      <c r="T30" s="26">
        <f t="shared" si="7"/>
        <v>1.645340751043115</v>
      </c>
      <c r="U30" s="2" t="str">
        <f t="shared" si="6"/>
        <v>III</v>
      </c>
    </row>
    <row r="31" spans="1:21" ht="26.25" customHeight="1">
      <c r="A31" s="39" t="s">
        <v>145</v>
      </c>
      <c r="B31" s="40" t="s">
        <v>146</v>
      </c>
      <c r="C31" s="50" t="s">
        <v>200</v>
      </c>
      <c r="D31" s="149" t="s">
        <v>123</v>
      </c>
      <c r="E31" s="42">
        <v>0.016666666666666666</v>
      </c>
      <c r="F31" s="9">
        <v>0.03026620370370371</v>
      </c>
      <c r="G31" s="9"/>
      <c r="H31" s="9">
        <f t="shared" si="0"/>
        <v>0.013599537037037042</v>
      </c>
      <c r="I31" s="2">
        <v>0</v>
      </c>
      <c r="J31" s="2">
        <v>3</v>
      </c>
      <c r="K31" s="2">
        <v>0</v>
      </c>
      <c r="L31" s="2">
        <v>0</v>
      </c>
      <c r="M31" s="2">
        <v>0</v>
      </c>
      <c r="N31" s="2">
        <v>0</v>
      </c>
      <c r="O31" s="20">
        <f t="shared" si="1"/>
        <v>3</v>
      </c>
      <c r="P31" s="9">
        <f t="shared" si="2"/>
        <v>0.0005208333333333333</v>
      </c>
      <c r="Q31" s="15">
        <f t="shared" si="3"/>
        <v>0.014120370370370375</v>
      </c>
      <c r="R31" s="15">
        <f t="shared" si="4"/>
        <v>9.985879629629629</v>
      </c>
      <c r="S31" s="2">
        <f t="shared" si="5"/>
        <v>11</v>
      </c>
      <c r="T31" s="26">
        <f t="shared" si="7"/>
        <v>1.6968011126564677</v>
      </c>
      <c r="U31" s="2" t="str">
        <f t="shared" si="6"/>
        <v>III</v>
      </c>
    </row>
    <row r="32" spans="1:21" ht="26.25" customHeight="1">
      <c r="A32" s="39" t="s">
        <v>153</v>
      </c>
      <c r="B32" s="40" t="s">
        <v>154</v>
      </c>
      <c r="C32" s="50" t="s">
        <v>200</v>
      </c>
      <c r="D32" s="149" t="s">
        <v>38</v>
      </c>
      <c r="E32" s="42">
        <v>0.025</v>
      </c>
      <c r="F32" s="9">
        <v>0.03603009259259259</v>
      </c>
      <c r="G32" s="2"/>
      <c r="H32" s="9">
        <f t="shared" si="0"/>
        <v>0.011030092592592591</v>
      </c>
      <c r="I32" s="2">
        <v>0</v>
      </c>
      <c r="J32" s="2">
        <v>15</v>
      </c>
      <c r="K32" s="2">
        <v>0</v>
      </c>
      <c r="L32" s="2">
        <v>0</v>
      </c>
      <c r="M32" s="2">
        <v>3</v>
      </c>
      <c r="N32" s="2">
        <v>0</v>
      </c>
      <c r="O32" s="20">
        <f t="shared" si="1"/>
        <v>18</v>
      </c>
      <c r="P32" s="9">
        <f t="shared" si="2"/>
        <v>0.003125</v>
      </c>
      <c r="Q32" s="15">
        <f t="shared" si="3"/>
        <v>0.01415509259259259</v>
      </c>
      <c r="R32" s="15">
        <f t="shared" si="4"/>
        <v>9.985844907407408</v>
      </c>
      <c r="S32" s="2">
        <f t="shared" si="5"/>
        <v>12</v>
      </c>
      <c r="T32" s="26">
        <f t="shared" si="7"/>
        <v>1.700973574408901</v>
      </c>
      <c r="U32" s="2" t="str">
        <f t="shared" si="6"/>
        <v> </v>
      </c>
    </row>
    <row r="33" spans="1:21" ht="26.25" customHeight="1">
      <c r="A33" s="39" t="s">
        <v>129</v>
      </c>
      <c r="B33" s="40" t="s">
        <v>130</v>
      </c>
      <c r="C33" s="50" t="s">
        <v>200</v>
      </c>
      <c r="D33" s="149" t="s">
        <v>121</v>
      </c>
      <c r="E33" s="42">
        <v>0</v>
      </c>
      <c r="F33" s="9">
        <v>0.012407407407407409</v>
      </c>
      <c r="G33" s="2"/>
      <c r="H33" s="9">
        <f t="shared" si="0"/>
        <v>0.012407407407407409</v>
      </c>
      <c r="I33" s="2">
        <v>6</v>
      </c>
      <c r="J33" s="2">
        <v>1</v>
      </c>
      <c r="K33" s="2">
        <v>0</v>
      </c>
      <c r="L33" s="2">
        <v>3</v>
      </c>
      <c r="M33" s="2">
        <v>0</v>
      </c>
      <c r="N33" s="2">
        <v>6</v>
      </c>
      <c r="O33" s="20">
        <f t="shared" si="1"/>
        <v>16</v>
      </c>
      <c r="P33" s="9">
        <f t="shared" si="2"/>
        <v>0.002777777777777778</v>
      </c>
      <c r="Q33" s="15">
        <f t="shared" si="3"/>
        <v>0.015185185185185187</v>
      </c>
      <c r="R33" s="15">
        <f t="shared" si="4"/>
        <v>9.984814814814815</v>
      </c>
      <c r="S33" s="2">
        <f t="shared" si="5"/>
        <v>13</v>
      </c>
      <c r="T33" s="26">
        <f t="shared" si="7"/>
        <v>1.824756606397775</v>
      </c>
      <c r="U33" s="2" t="str">
        <f t="shared" si="6"/>
        <v> </v>
      </c>
    </row>
    <row r="34" spans="1:21" ht="26.25" customHeight="1">
      <c r="A34" s="39" t="s">
        <v>187</v>
      </c>
      <c r="B34" s="40" t="s">
        <v>188</v>
      </c>
      <c r="C34" s="50" t="s">
        <v>200</v>
      </c>
      <c r="D34" s="149" t="s">
        <v>126</v>
      </c>
      <c r="E34" s="42">
        <v>0.07083333333333333</v>
      </c>
      <c r="F34" s="9">
        <v>0.08369212962962963</v>
      </c>
      <c r="G34" s="2"/>
      <c r="H34" s="9">
        <f t="shared" si="0"/>
        <v>0.012858796296296299</v>
      </c>
      <c r="I34" s="2">
        <v>3</v>
      </c>
      <c r="J34" s="2">
        <v>18</v>
      </c>
      <c r="K34" s="2">
        <v>0</v>
      </c>
      <c r="L34" s="2">
        <v>0</v>
      </c>
      <c r="M34" s="2">
        <v>0</v>
      </c>
      <c r="N34" s="2">
        <v>0</v>
      </c>
      <c r="O34" s="20">
        <f t="shared" si="1"/>
        <v>21</v>
      </c>
      <c r="P34" s="9">
        <f t="shared" si="2"/>
        <v>0.0036458333333333334</v>
      </c>
      <c r="Q34" s="15">
        <f t="shared" si="3"/>
        <v>0.016504629629629633</v>
      </c>
      <c r="R34" s="15">
        <f t="shared" si="4"/>
        <v>9.98349537037037</v>
      </c>
      <c r="S34" s="2">
        <f t="shared" si="5"/>
        <v>14</v>
      </c>
      <c r="T34" s="77">
        <f t="shared" si="7"/>
        <v>1.9833101529902646</v>
      </c>
      <c r="U34" s="2" t="str">
        <f t="shared" si="6"/>
        <v> </v>
      </c>
    </row>
    <row r="35" spans="1:21" ht="26.25" customHeight="1">
      <c r="A35" s="39" t="s">
        <v>137</v>
      </c>
      <c r="B35" s="40" t="s">
        <v>138</v>
      </c>
      <c r="C35" s="50" t="s">
        <v>200</v>
      </c>
      <c r="D35" s="149" t="s">
        <v>124</v>
      </c>
      <c r="E35" s="42">
        <v>0.008333333333333333</v>
      </c>
      <c r="F35" s="9">
        <v>0.02395833333333333</v>
      </c>
      <c r="G35" s="2"/>
      <c r="H35" s="9">
        <f t="shared" si="0"/>
        <v>0.015624999999999998</v>
      </c>
      <c r="I35" s="2">
        <v>0</v>
      </c>
      <c r="J35" s="2">
        <v>3</v>
      </c>
      <c r="K35" s="2">
        <v>0</v>
      </c>
      <c r="L35" s="2">
        <v>0</v>
      </c>
      <c r="M35" s="2">
        <v>3</v>
      </c>
      <c r="N35" s="2">
        <v>0</v>
      </c>
      <c r="O35" s="20">
        <f t="shared" si="1"/>
        <v>6</v>
      </c>
      <c r="P35" s="9">
        <f t="shared" si="2"/>
        <v>0.0010416666666666667</v>
      </c>
      <c r="Q35" s="15">
        <f t="shared" si="3"/>
        <v>0.016666666666666666</v>
      </c>
      <c r="R35" s="15">
        <f t="shared" si="4"/>
        <v>9.983333333333333</v>
      </c>
      <c r="S35" s="2">
        <f t="shared" si="5"/>
        <v>15</v>
      </c>
      <c r="T35" s="77">
        <f t="shared" si="7"/>
        <v>2.0027816411682893</v>
      </c>
      <c r="U35" s="2" t="str">
        <f t="shared" si="6"/>
        <v> </v>
      </c>
    </row>
    <row r="36" spans="1:21" ht="26.25" customHeight="1">
      <c r="A36" s="39" t="s">
        <v>133</v>
      </c>
      <c r="B36" s="40" t="s">
        <v>134</v>
      </c>
      <c r="C36" s="50" t="s">
        <v>200</v>
      </c>
      <c r="D36" s="149" t="s">
        <v>38</v>
      </c>
      <c r="E36" s="42">
        <v>0.004166666666666667</v>
      </c>
      <c r="F36" s="9">
        <v>0.017905092592592594</v>
      </c>
      <c r="G36" s="2"/>
      <c r="H36" s="9">
        <f t="shared" si="0"/>
        <v>0.013738425925925928</v>
      </c>
      <c r="I36" s="2">
        <v>6</v>
      </c>
      <c r="J36" s="2">
        <v>6</v>
      </c>
      <c r="K36" s="2">
        <v>3</v>
      </c>
      <c r="L36" s="2">
        <v>0</v>
      </c>
      <c r="M36" s="2">
        <v>0</v>
      </c>
      <c r="N36" s="2">
        <v>6</v>
      </c>
      <c r="O36" s="20">
        <f t="shared" si="1"/>
        <v>21</v>
      </c>
      <c r="P36" s="9">
        <f t="shared" si="2"/>
        <v>0.0036458333333333334</v>
      </c>
      <c r="Q36" s="15">
        <f t="shared" si="3"/>
        <v>0.017384259259259262</v>
      </c>
      <c r="R36" s="15">
        <f t="shared" si="4"/>
        <v>9.98261574074074</v>
      </c>
      <c r="S36" s="2">
        <f t="shared" si="5"/>
        <v>16</v>
      </c>
      <c r="T36" s="77">
        <f t="shared" si="7"/>
        <v>2.0890125173852576</v>
      </c>
      <c r="U36" s="2" t="str">
        <f t="shared" si="6"/>
        <v> </v>
      </c>
    </row>
    <row r="37" spans="1:21" ht="26.25" customHeight="1">
      <c r="A37" s="39" t="s">
        <v>176</v>
      </c>
      <c r="B37" s="40" t="s">
        <v>177</v>
      </c>
      <c r="C37" s="50" t="s">
        <v>200</v>
      </c>
      <c r="D37" s="149" t="s">
        <v>125</v>
      </c>
      <c r="E37" s="42">
        <v>0.05416666666666667</v>
      </c>
      <c r="F37" s="9">
        <v>0.07028935185185185</v>
      </c>
      <c r="G37" s="2"/>
      <c r="H37" s="9">
        <f t="shared" si="0"/>
        <v>0.016122685185185184</v>
      </c>
      <c r="I37" s="2">
        <v>0</v>
      </c>
      <c r="J37" s="2">
        <v>6</v>
      </c>
      <c r="K37" s="2">
        <v>3</v>
      </c>
      <c r="L37" s="2">
        <v>0</v>
      </c>
      <c r="M37" s="2">
        <v>0</v>
      </c>
      <c r="N37" s="2">
        <v>0</v>
      </c>
      <c r="O37" s="20">
        <f t="shared" si="1"/>
        <v>9</v>
      </c>
      <c r="P37" s="9">
        <f t="shared" si="2"/>
        <v>0.0015625</v>
      </c>
      <c r="Q37" s="15">
        <f t="shared" si="3"/>
        <v>0.017685185185185186</v>
      </c>
      <c r="R37" s="60">
        <f t="shared" si="4"/>
        <v>9.982314814814815</v>
      </c>
      <c r="S37" s="2">
        <f t="shared" si="5"/>
        <v>17</v>
      </c>
      <c r="T37" s="77">
        <f t="shared" si="7"/>
        <v>2.125173852573018</v>
      </c>
      <c r="U37" s="2" t="str">
        <f t="shared" si="6"/>
        <v> </v>
      </c>
    </row>
    <row r="38" spans="1:21" ht="26.25" customHeight="1">
      <c r="A38" s="39" t="s">
        <v>172</v>
      </c>
      <c r="B38" s="40" t="s">
        <v>173</v>
      </c>
      <c r="C38" s="50" t="s">
        <v>200</v>
      </c>
      <c r="D38" s="149" t="s">
        <v>127</v>
      </c>
      <c r="E38" s="42">
        <v>0.04861111111111111</v>
      </c>
      <c r="F38" s="9">
        <v>0.06280092592592593</v>
      </c>
      <c r="G38" s="2"/>
      <c r="H38" s="9">
        <f t="shared" si="0"/>
        <v>0.014189814814814815</v>
      </c>
      <c r="I38" s="2">
        <v>0</v>
      </c>
      <c r="J38" s="2">
        <v>25</v>
      </c>
      <c r="K38" s="2">
        <v>0</v>
      </c>
      <c r="L38" s="2">
        <v>3</v>
      </c>
      <c r="M38" s="2">
        <v>0</v>
      </c>
      <c r="N38" s="2">
        <v>0</v>
      </c>
      <c r="O38" s="20">
        <f t="shared" si="1"/>
        <v>28</v>
      </c>
      <c r="P38" s="9">
        <f t="shared" si="2"/>
        <v>0.004861111111111111</v>
      </c>
      <c r="Q38" s="15">
        <f t="shared" si="3"/>
        <v>0.019050925925925926</v>
      </c>
      <c r="R38" s="60">
        <f t="shared" si="4"/>
        <v>9.980949074074074</v>
      </c>
      <c r="S38" s="2">
        <f t="shared" si="5"/>
        <v>18</v>
      </c>
      <c r="T38" s="77">
        <f t="shared" si="7"/>
        <v>2.289290681502086</v>
      </c>
      <c r="U38" s="2" t="str">
        <f t="shared" si="6"/>
        <v> </v>
      </c>
    </row>
    <row r="39" spans="1:21" ht="26.25" customHeight="1">
      <c r="A39" s="39" t="s">
        <v>180</v>
      </c>
      <c r="B39" s="40" t="s">
        <v>181</v>
      </c>
      <c r="C39" s="50" t="s">
        <v>200</v>
      </c>
      <c r="D39" s="149" t="s">
        <v>41</v>
      </c>
      <c r="E39" s="42">
        <v>0.059722222222222225</v>
      </c>
      <c r="F39" s="9">
        <v>0.07746527777777777</v>
      </c>
      <c r="G39" s="2"/>
      <c r="H39" s="9">
        <f t="shared" si="0"/>
        <v>0.017743055555555547</v>
      </c>
      <c r="I39" s="2">
        <v>0</v>
      </c>
      <c r="J39" s="2">
        <v>18</v>
      </c>
      <c r="K39" s="2">
        <v>0</v>
      </c>
      <c r="L39" s="2">
        <v>0</v>
      </c>
      <c r="M39" s="2">
        <v>3</v>
      </c>
      <c r="N39" s="2">
        <v>0</v>
      </c>
      <c r="O39" s="20">
        <f t="shared" si="1"/>
        <v>21</v>
      </c>
      <c r="P39" s="9">
        <f t="shared" si="2"/>
        <v>0.0036458333333333334</v>
      </c>
      <c r="Q39" s="15">
        <f t="shared" si="3"/>
        <v>0.02138888888888888</v>
      </c>
      <c r="R39" s="15">
        <f t="shared" si="4"/>
        <v>9.97861111111111</v>
      </c>
      <c r="S39" s="2">
        <f t="shared" si="5"/>
        <v>19</v>
      </c>
      <c r="T39" s="77">
        <f t="shared" si="7"/>
        <v>2.5702364394993036</v>
      </c>
      <c r="U39" s="2" t="str">
        <f t="shared" si="6"/>
        <v> </v>
      </c>
    </row>
    <row r="40" spans="1:21" ht="26.25" customHeight="1">
      <c r="A40" s="39" t="s">
        <v>170</v>
      </c>
      <c r="B40" s="40" t="s">
        <v>171</v>
      </c>
      <c r="C40" s="40" t="s">
        <v>200</v>
      </c>
      <c r="D40" s="153" t="s">
        <v>41</v>
      </c>
      <c r="E40" s="34">
        <v>0.04583333333333334</v>
      </c>
      <c r="F40" s="9">
        <v>0.06297453703703704</v>
      </c>
      <c r="G40" s="2"/>
      <c r="H40" s="9">
        <f t="shared" si="0"/>
        <v>0.0171412037037037</v>
      </c>
      <c r="I40" s="2">
        <v>0</v>
      </c>
      <c r="J40" s="2">
        <v>3</v>
      </c>
      <c r="K40" s="2">
        <v>0</v>
      </c>
      <c r="L40" s="2">
        <v>25</v>
      </c>
      <c r="M40" s="2">
        <v>0</v>
      </c>
      <c r="N40" s="2">
        <v>0</v>
      </c>
      <c r="O40" s="20">
        <f t="shared" si="1"/>
        <v>28</v>
      </c>
      <c r="P40" s="9">
        <f t="shared" si="2"/>
        <v>0.004861111111111111</v>
      </c>
      <c r="Q40" s="15">
        <f t="shared" si="3"/>
        <v>0.02200231481481481</v>
      </c>
      <c r="R40" s="60">
        <f t="shared" si="4"/>
        <v>9.977997685185185</v>
      </c>
      <c r="S40" s="2">
        <f t="shared" si="5"/>
        <v>20</v>
      </c>
      <c r="T40" s="77">
        <f t="shared" si="7"/>
        <v>2.6439499304589704</v>
      </c>
      <c r="U40" s="2" t="str">
        <f t="shared" si="6"/>
        <v> </v>
      </c>
    </row>
    <row r="41" spans="1:21" ht="26.25" customHeight="1">
      <c r="A41" s="39" t="s">
        <v>168</v>
      </c>
      <c r="B41" s="40" t="s">
        <v>169</v>
      </c>
      <c r="C41" s="40" t="s">
        <v>200</v>
      </c>
      <c r="D41" s="153" t="s">
        <v>126</v>
      </c>
      <c r="E41" s="34">
        <v>0.04305555555555556</v>
      </c>
      <c r="F41" s="9">
        <v>0.05918981481481481</v>
      </c>
      <c r="G41" s="2"/>
      <c r="H41" s="9">
        <f t="shared" si="0"/>
        <v>0.01613425925925925</v>
      </c>
      <c r="I41" s="2">
        <v>0</v>
      </c>
      <c r="J41" s="2">
        <v>32</v>
      </c>
      <c r="K41" s="2">
        <v>0</v>
      </c>
      <c r="L41" s="2">
        <v>0</v>
      </c>
      <c r="M41" s="2">
        <v>6</v>
      </c>
      <c r="N41" s="2">
        <v>0</v>
      </c>
      <c r="O41" s="20">
        <f t="shared" si="1"/>
        <v>38</v>
      </c>
      <c r="P41" s="9">
        <f t="shared" si="2"/>
        <v>0.006597222222222222</v>
      </c>
      <c r="Q41" s="15">
        <f t="shared" si="3"/>
        <v>0.022731481481481474</v>
      </c>
      <c r="R41" s="60">
        <f t="shared" si="4"/>
        <v>9.97726851851852</v>
      </c>
      <c r="S41" s="2">
        <f t="shared" si="5"/>
        <v>21</v>
      </c>
      <c r="T41" s="26">
        <f t="shared" si="7"/>
        <v>2.7315716272600823</v>
      </c>
      <c r="U41" s="2" t="str">
        <f t="shared" si="6"/>
        <v> </v>
      </c>
    </row>
    <row r="42" spans="1:21" ht="26.25" customHeight="1">
      <c r="A42" s="39" t="s">
        <v>182</v>
      </c>
      <c r="B42" s="40" t="s">
        <v>183</v>
      </c>
      <c r="C42" s="40" t="s">
        <v>200</v>
      </c>
      <c r="D42" s="153" t="s">
        <v>127</v>
      </c>
      <c r="E42" s="34">
        <v>0.0625</v>
      </c>
      <c r="F42" s="9">
        <v>0.07907407407407407</v>
      </c>
      <c r="G42" s="2"/>
      <c r="H42" s="9">
        <f t="shared" si="0"/>
        <v>0.016574074074074074</v>
      </c>
      <c r="I42" s="2">
        <v>0</v>
      </c>
      <c r="J42" s="2">
        <v>45</v>
      </c>
      <c r="K42" s="2">
        <v>0</v>
      </c>
      <c r="L42" s="2">
        <v>4</v>
      </c>
      <c r="M42" s="2">
        <v>0</v>
      </c>
      <c r="N42" s="2">
        <v>0</v>
      </c>
      <c r="O42" s="20">
        <f t="shared" si="1"/>
        <v>49</v>
      </c>
      <c r="P42" s="9">
        <f t="shared" si="2"/>
        <v>0.008506944444444445</v>
      </c>
      <c r="Q42" s="15">
        <f t="shared" si="3"/>
        <v>0.02508101851851852</v>
      </c>
      <c r="R42" s="15">
        <f t="shared" si="4"/>
        <v>9.974918981481482</v>
      </c>
      <c r="S42" s="2">
        <f t="shared" si="5"/>
        <v>22</v>
      </c>
      <c r="T42" s="26">
        <f t="shared" si="7"/>
        <v>3.0139082058414464</v>
      </c>
      <c r="U42" s="2" t="str">
        <f t="shared" si="6"/>
        <v> </v>
      </c>
    </row>
    <row r="43" spans="1:21" ht="26.25" customHeight="1">
      <c r="A43" s="39" t="s">
        <v>147</v>
      </c>
      <c r="B43" s="40" t="s">
        <v>148</v>
      </c>
      <c r="C43" s="40" t="s">
        <v>200</v>
      </c>
      <c r="D43" s="153" t="s">
        <v>124</v>
      </c>
      <c r="E43" s="34">
        <v>0.01875</v>
      </c>
      <c r="F43" s="9">
        <v>0.040682870370370376</v>
      </c>
      <c r="G43" s="2"/>
      <c r="H43" s="9">
        <f t="shared" si="0"/>
        <v>0.021932870370370377</v>
      </c>
      <c r="I43" s="2">
        <v>0</v>
      </c>
      <c r="J43" s="2">
        <v>25</v>
      </c>
      <c r="K43" s="2">
        <v>4</v>
      </c>
      <c r="L43" s="2">
        <v>0</v>
      </c>
      <c r="M43" s="2">
        <v>4</v>
      </c>
      <c r="N43" s="2">
        <v>0</v>
      </c>
      <c r="O43" s="20">
        <f t="shared" si="1"/>
        <v>33</v>
      </c>
      <c r="P43" s="9">
        <f t="shared" si="2"/>
        <v>0.005729166666666667</v>
      </c>
      <c r="Q43" s="15">
        <f t="shared" si="3"/>
        <v>0.027662037037037044</v>
      </c>
      <c r="R43" s="15">
        <f t="shared" si="4"/>
        <v>9.972337962962962</v>
      </c>
      <c r="S43" s="2">
        <f t="shared" si="5"/>
        <v>23</v>
      </c>
      <c r="T43" s="26">
        <f t="shared" si="7"/>
        <v>3.324061196105703</v>
      </c>
      <c r="U43" s="2" t="str">
        <f t="shared" si="6"/>
        <v> </v>
      </c>
    </row>
    <row r="44" spans="1:21" ht="26.25" customHeight="1">
      <c r="A44" s="39" t="s">
        <v>174</v>
      </c>
      <c r="B44" s="40" t="s">
        <v>175</v>
      </c>
      <c r="C44" s="40" t="s">
        <v>200</v>
      </c>
      <c r="D44" s="153" t="s">
        <v>128</v>
      </c>
      <c r="E44" s="34">
        <v>0.051388888888888894</v>
      </c>
      <c r="F44" s="9">
        <v>0.07402777777777779</v>
      </c>
      <c r="G44" s="2"/>
      <c r="H44" s="9">
        <f t="shared" si="0"/>
        <v>0.022638888888888896</v>
      </c>
      <c r="I44" s="2">
        <v>3</v>
      </c>
      <c r="J44" s="2">
        <v>32</v>
      </c>
      <c r="K44" s="2">
        <v>3</v>
      </c>
      <c r="L44" s="2">
        <v>0</v>
      </c>
      <c r="M44" s="2">
        <v>0</v>
      </c>
      <c r="N44" s="2">
        <v>15</v>
      </c>
      <c r="O44" s="20">
        <f t="shared" si="1"/>
        <v>53</v>
      </c>
      <c r="P44" s="9">
        <f t="shared" si="2"/>
        <v>0.00920138888888889</v>
      </c>
      <c r="Q44" s="15">
        <f t="shared" si="3"/>
        <v>0.03184027777777779</v>
      </c>
      <c r="R44" s="60">
        <f t="shared" si="4"/>
        <v>9.968159722222222</v>
      </c>
      <c r="S44" s="2">
        <f t="shared" si="5"/>
        <v>24</v>
      </c>
      <c r="T44" s="26">
        <f t="shared" si="7"/>
        <v>3.8261474269819202</v>
      </c>
      <c r="U44" s="2" t="str">
        <f t="shared" si="6"/>
        <v> </v>
      </c>
    </row>
    <row r="45" spans="1:21" ht="26.25" customHeight="1">
      <c r="A45" s="39" t="s">
        <v>184</v>
      </c>
      <c r="B45" s="40" t="s">
        <v>185</v>
      </c>
      <c r="C45" s="40" t="s">
        <v>200</v>
      </c>
      <c r="D45" s="153" t="s">
        <v>128</v>
      </c>
      <c r="E45" s="34">
        <v>0.06527777777777778</v>
      </c>
      <c r="F45" s="9">
        <v>0.08814814814814814</v>
      </c>
      <c r="G45" s="2"/>
      <c r="H45" s="9">
        <f t="shared" si="0"/>
        <v>0.02287037037037036</v>
      </c>
      <c r="I45" s="2">
        <v>0</v>
      </c>
      <c r="J45" s="2">
        <v>31</v>
      </c>
      <c r="K45" s="2">
        <v>0</v>
      </c>
      <c r="L45" s="2">
        <v>25</v>
      </c>
      <c r="M45" s="2">
        <v>0</v>
      </c>
      <c r="N45" s="2">
        <v>0</v>
      </c>
      <c r="O45" s="20">
        <f t="shared" si="1"/>
        <v>56</v>
      </c>
      <c r="P45" s="9">
        <f t="shared" si="2"/>
        <v>0.009722222222222222</v>
      </c>
      <c r="Q45" s="15">
        <f t="shared" si="3"/>
        <v>0.03259259259259258</v>
      </c>
      <c r="R45" s="15">
        <f t="shared" si="4"/>
        <v>9.967407407407407</v>
      </c>
      <c r="S45" s="2">
        <f t="shared" si="5"/>
        <v>25</v>
      </c>
      <c r="T45" s="26">
        <f t="shared" si="7"/>
        <v>3.91655076495132</v>
      </c>
      <c r="U45" s="2" t="str">
        <f t="shared" si="6"/>
        <v> </v>
      </c>
    </row>
    <row r="46" spans="1:21" ht="26.25" customHeight="1">
      <c r="A46" s="39" t="s">
        <v>166</v>
      </c>
      <c r="B46" s="40" t="s">
        <v>167</v>
      </c>
      <c r="C46" s="40" t="s">
        <v>200</v>
      </c>
      <c r="D46" s="153" t="s">
        <v>125</v>
      </c>
      <c r="E46" s="34">
        <v>0.04027777777777778</v>
      </c>
      <c r="F46" s="9">
        <v>0.05648148148148149</v>
      </c>
      <c r="G46" s="2"/>
      <c r="H46" s="9">
        <f t="shared" si="0"/>
        <v>0.016203703703703706</v>
      </c>
      <c r="I46" s="2">
        <v>0</v>
      </c>
      <c r="J46" s="82">
        <v>100</v>
      </c>
      <c r="K46" s="82">
        <v>100</v>
      </c>
      <c r="L46" s="2">
        <v>0</v>
      </c>
      <c r="M46" s="2">
        <v>0</v>
      </c>
      <c r="N46" s="2">
        <v>0</v>
      </c>
      <c r="O46" s="20">
        <f t="shared" si="1"/>
        <v>200</v>
      </c>
      <c r="P46" s="9">
        <f t="shared" si="2"/>
        <v>0.034722222222222224</v>
      </c>
      <c r="Q46" s="15">
        <f t="shared" si="3"/>
        <v>0.05092592592592593</v>
      </c>
      <c r="R46" s="60">
        <f t="shared" si="4"/>
        <v>9.949074074074074</v>
      </c>
      <c r="S46" s="2">
        <f t="shared" si="5"/>
        <v>26</v>
      </c>
      <c r="T46" s="26">
        <f t="shared" si="7"/>
        <v>6.11961057023644</v>
      </c>
      <c r="U46" s="2" t="str">
        <f t="shared" si="6"/>
        <v> </v>
      </c>
    </row>
    <row r="47" spans="1:21" ht="26.25" customHeight="1">
      <c r="A47" s="39"/>
      <c r="B47" s="80" t="s">
        <v>224</v>
      </c>
      <c r="C47" s="40"/>
      <c r="D47" s="153"/>
      <c r="E47" s="34"/>
      <c r="F47" s="9"/>
      <c r="G47" s="2"/>
      <c r="H47" s="9"/>
      <c r="I47" s="2"/>
      <c r="J47" s="3"/>
      <c r="K47" s="3"/>
      <c r="L47" s="2"/>
      <c r="M47" s="2"/>
      <c r="N47" s="2"/>
      <c r="O47" s="20"/>
      <c r="P47" s="9"/>
      <c r="Q47" s="15"/>
      <c r="R47" s="60"/>
      <c r="S47" s="2"/>
      <c r="T47" s="26"/>
      <c r="U47" s="2"/>
    </row>
    <row r="48" spans="1:21" ht="26.25" customHeight="1">
      <c r="A48" s="51" t="s">
        <v>158</v>
      </c>
      <c r="B48" s="52" t="s">
        <v>159</v>
      </c>
      <c r="C48" s="52" t="s">
        <v>201</v>
      </c>
      <c r="D48" s="152" t="s">
        <v>38</v>
      </c>
      <c r="E48" s="53">
        <v>0.03125</v>
      </c>
      <c r="F48" s="57">
        <v>0.04171296296296296</v>
      </c>
      <c r="G48" s="57">
        <v>0.0004629629629629629</v>
      </c>
      <c r="H48" s="57">
        <f aca="true" t="shared" si="8" ref="H48:H58">F48-E48-G48</f>
        <v>0.009999999999999995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9">
        <f aca="true" t="shared" si="9" ref="O48:O58">SUM(I48:N48)</f>
        <v>0</v>
      </c>
      <c r="P48" s="57">
        <f aca="true" t="shared" si="10" ref="P48:P58">O48*$M$13</f>
        <v>0</v>
      </c>
      <c r="Q48" s="60">
        <f aca="true" t="shared" si="11" ref="Q48:Q58">H48+P48</f>
        <v>0.009999999999999995</v>
      </c>
      <c r="R48" s="15">
        <f aca="true" t="shared" si="12" ref="R48:R58">10-Q48</f>
        <v>9.99</v>
      </c>
      <c r="S48" s="58">
        <f aca="true" t="shared" si="13" ref="S48:S58">RANK(R48,$R$48:$R$58)</f>
        <v>1</v>
      </c>
      <c r="T48" s="76">
        <v>1</v>
      </c>
      <c r="U48" s="58" t="str">
        <f t="shared" si="6"/>
        <v>КМС</v>
      </c>
    </row>
    <row r="49" spans="1:21" ht="26.25" customHeight="1">
      <c r="A49" s="51" t="s">
        <v>155</v>
      </c>
      <c r="B49" s="52" t="s">
        <v>156</v>
      </c>
      <c r="C49" s="54" t="s">
        <v>201</v>
      </c>
      <c r="D49" s="151" t="s">
        <v>121</v>
      </c>
      <c r="E49" s="56">
        <v>0.027083333333333334</v>
      </c>
      <c r="F49" s="57">
        <v>0.03629629629629629</v>
      </c>
      <c r="G49" s="58"/>
      <c r="H49" s="57">
        <f t="shared" si="8"/>
        <v>0.009212962962962958</v>
      </c>
      <c r="I49" s="58">
        <v>6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9">
        <f t="shared" si="9"/>
        <v>6</v>
      </c>
      <c r="P49" s="57">
        <f t="shared" si="10"/>
        <v>0.0010416666666666667</v>
      </c>
      <c r="Q49" s="60">
        <f t="shared" si="11"/>
        <v>0.010254629629629624</v>
      </c>
      <c r="R49" s="15">
        <f t="shared" si="12"/>
        <v>9.98974537037037</v>
      </c>
      <c r="S49" s="58">
        <f t="shared" si="13"/>
        <v>2</v>
      </c>
      <c r="T49" s="76">
        <f>(Q49*100%)/$Q$48</f>
        <v>1.0254629629629628</v>
      </c>
      <c r="U49" s="58" t="str">
        <f t="shared" si="6"/>
        <v>КМС</v>
      </c>
    </row>
    <row r="50" spans="1:21" ht="26.25" customHeight="1">
      <c r="A50" s="51" t="s">
        <v>157</v>
      </c>
      <c r="B50" s="52" t="s">
        <v>4</v>
      </c>
      <c r="C50" s="52" t="s">
        <v>201</v>
      </c>
      <c r="D50" s="152" t="s">
        <v>122</v>
      </c>
      <c r="E50" s="53">
        <v>0.029166666666666664</v>
      </c>
      <c r="F50" s="57">
        <v>0.040150462962962964</v>
      </c>
      <c r="G50" s="57"/>
      <c r="H50" s="57">
        <f t="shared" si="8"/>
        <v>0.0109837962962963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9">
        <f t="shared" si="9"/>
        <v>0</v>
      </c>
      <c r="P50" s="57">
        <f t="shared" si="10"/>
        <v>0</v>
      </c>
      <c r="Q50" s="60">
        <f t="shared" si="11"/>
        <v>0.0109837962962963</v>
      </c>
      <c r="R50" s="15">
        <f t="shared" si="12"/>
        <v>9.989016203703704</v>
      </c>
      <c r="S50" s="58">
        <f t="shared" si="13"/>
        <v>3</v>
      </c>
      <c r="T50" s="76">
        <f aca="true" t="shared" si="14" ref="T50:T58">(Q50*100%)/$Q$48</f>
        <v>1.0983796296296306</v>
      </c>
      <c r="U50" s="58" t="str">
        <f t="shared" si="6"/>
        <v>I</v>
      </c>
    </row>
    <row r="51" spans="1:21" ht="26.25" customHeight="1">
      <c r="A51" s="51" t="s">
        <v>193</v>
      </c>
      <c r="B51" s="52" t="s">
        <v>194</v>
      </c>
      <c r="C51" s="52" t="s">
        <v>201</v>
      </c>
      <c r="D51" s="152" t="s">
        <v>41</v>
      </c>
      <c r="E51" s="53">
        <v>0.07916666666666666</v>
      </c>
      <c r="F51" s="57">
        <v>0.09569444444444446</v>
      </c>
      <c r="G51" s="58"/>
      <c r="H51" s="57">
        <f t="shared" si="8"/>
        <v>0.016527777777777794</v>
      </c>
      <c r="I51" s="58">
        <v>0</v>
      </c>
      <c r="J51" s="58">
        <v>0</v>
      </c>
      <c r="K51" s="58">
        <v>3</v>
      </c>
      <c r="L51" s="58">
        <v>0</v>
      </c>
      <c r="M51" s="58">
        <v>0</v>
      </c>
      <c r="N51" s="58">
        <v>0</v>
      </c>
      <c r="O51" s="59">
        <f t="shared" si="9"/>
        <v>3</v>
      </c>
      <c r="P51" s="57">
        <f t="shared" si="10"/>
        <v>0.0005208333333333333</v>
      </c>
      <c r="Q51" s="60">
        <f t="shared" si="11"/>
        <v>0.01704861111111113</v>
      </c>
      <c r="R51" s="60">
        <f t="shared" si="12"/>
        <v>9.982951388888889</v>
      </c>
      <c r="S51" s="58">
        <f t="shared" si="13"/>
        <v>4</v>
      </c>
      <c r="T51" s="76">
        <f t="shared" si="14"/>
        <v>1.7048611111111138</v>
      </c>
      <c r="U51" s="58" t="str">
        <f t="shared" si="6"/>
        <v> </v>
      </c>
    </row>
    <row r="52" spans="1:21" ht="26.25" customHeight="1">
      <c r="A52" s="51" t="s">
        <v>164</v>
      </c>
      <c r="B52" s="52" t="s">
        <v>165</v>
      </c>
      <c r="C52" s="52" t="s">
        <v>201</v>
      </c>
      <c r="D52" s="152" t="s">
        <v>123</v>
      </c>
      <c r="E52" s="53">
        <v>0.0375</v>
      </c>
      <c r="F52" s="57">
        <v>0.054502314814814816</v>
      </c>
      <c r="G52" s="58"/>
      <c r="H52" s="57">
        <f t="shared" si="8"/>
        <v>0.017002314814814817</v>
      </c>
      <c r="I52" s="58">
        <v>0</v>
      </c>
      <c r="J52" s="58">
        <v>0</v>
      </c>
      <c r="K52" s="58">
        <v>0</v>
      </c>
      <c r="L52" s="58">
        <v>0</v>
      </c>
      <c r="M52" s="58">
        <v>1</v>
      </c>
      <c r="N52" s="58">
        <v>0</v>
      </c>
      <c r="O52" s="59">
        <f t="shared" si="9"/>
        <v>1</v>
      </c>
      <c r="P52" s="57">
        <f t="shared" si="10"/>
        <v>0.00017361111111111112</v>
      </c>
      <c r="Q52" s="60">
        <f t="shared" si="11"/>
        <v>0.017175925925925928</v>
      </c>
      <c r="R52" s="60">
        <f t="shared" si="12"/>
        <v>9.982824074074074</v>
      </c>
      <c r="S52" s="58">
        <f t="shared" si="13"/>
        <v>5</v>
      </c>
      <c r="T52" s="76">
        <f t="shared" si="14"/>
        <v>1.7175925925925937</v>
      </c>
      <c r="U52" s="58" t="str">
        <f t="shared" si="6"/>
        <v> </v>
      </c>
    </row>
    <row r="53" spans="1:21" ht="26.25" customHeight="1">
      <c r="A53" s="51" t="s">
        <v>160</v>
      </c>
      <c r="B53" s="52" t="s">
        <v>161</v>
      </c>
      <c r="C53" s="52" t="s">
        <v>201</v>
      </c>
      <c r="D53" s="152" t="s">
        <v>123</v>
      </c>
      <c r="E53" s="53">
        <v>0.03333333333333333</v>
      </c>
      <c r="F53" s="57">
        <v>0.05229166666666666</v>
      </c>
      <c r="G53" s="57"/>
      <c r="H53" s="57">
        <f t="shared" si="8"/>
        <v>0.018958333333333327</v>
      </c>
      <c r="I53" s="58">
        <v>0</v>
      </c>
      <c r="J53" s="58">
        <v>3</v>
      </c>
      <c r="K53" s="58">
        <v>0</v>
      </c>
      <c r="L53" s="58">
        <v>0</v>
      </c>
      <c r="M53" s="58">
        <v>3</v>
      </c>
      <c r="N53" s="58">
        <v>0</v>
      </c>
      <c r="O53" s="59">
        <f t="shared" si="9"/>
        <v>6</v>
      </c>
      <c r="P53" s="57">
        <f t="shared" si="10"/>
        <v>0.0010416666666666667</v>
      </c>
      <c r="Q53" s="60">
        <f t="shared" si="11"/>
        <v>0.019999999999999993</v>
      </c>
      <c r="R53" s="15">
        <f t="shared" si="12"/>
        <v>9.98</v>
      </c>
      <c r="S53" s="58">
        <f t="shared" si="13"/>
        <v>6</v>
      </c>
      <c r="T53" s="76">
        <f t="shared" si="14"/>
        <v>2.0000000000000004</v>
      </c>
      <c r="U53" s="58" t="str">
        <f t="shared" si="6"/>
        <v> </v>
      </c>
    </row>
    <row r="54" spans="1:21" ht="26.25" customHeight="1">
      <c r="A54" s="51" t="s">
        <v>191</v>
      </c>
      <c r="B54" s="52" t="s">
        <v>192</v>
      </c>
      <c r="C54" s="52" t="s">
        <v>201</v>
      </c>
      <c r="D54" s="152" t="s">
        <v>126</v>
      </c>
      <c r="E54" s="53">
        <v>0.0763888888888889</v>
      </c>
      <c r="F54" s="57">
        <v>0.09274305555555556</v>
      </c>
      <c r="G54" s="58"/>
      <c r="H54" s="57">
        <f t="shared" si="8"/>
        <v>0.01635416666666667</v>
      </c>
      <c r="I54" s="58">
        <v>0</v>
      </c>
      <c r="J54" s="58">
        <v>15</v>
      </c>
      <c r="K54" s="58">
        <v>0</v>
      </c>
      <c r="L54" s="58">
        <v>25</v>
      </c>
      <c r="M54" s="58">
        <v>0</v>
      </c>
      <c r="N54" s="58">
        <v>0</v>
      </c>
      <c r="O54" s="59">
        <f t="shared" si="9"/>
        <v>40</v>
      </c>
      <c r="P54" s="57">
        <f t="shared" si="10"/>
        <v>0.006944444444444445</v>
      </c>
      <c r="Q54" s="60">
        <f t="shared" si="11"/>
        <v>0.023298611111111114</v>
      </c>
      <c r="R54" s="60">
        <f t="shared" si="12"/>
        <v>9.97670138888889</v>
      </c>
      <c r="S54" s="58">
        <f t="shared" si="13"/>
        <v>7</v>
      </c>
      <c r="T54" s="76">
        <f t="shared" si="14"/>
        <v>2.3298611111111125</v>
      </c>
      <c r="U54" s="58" t="str">
        <f t="shared" si="6"/>
        <v> </v>
      </c>
    </row>
    <row r="55" spans="1:21" ht="26.25" customHeight="1">
      <c r="A55" s="51" t="s">
        <v>197</v>
      </c>
      <c r="B55" s="52" t="s">
        <v>5</v>
      </c>
      <c r="C55" s="52" t="s">
        <v>201</v>
      </c>
      <c r="D55" s="152" t="s">
        <v>128</v>
      </c>
      <c r="E55" s="53">
        <v>0.08472222222222221</v>
      </c>
      <c r="F55" s="57">
        <v>0.10770833333333334</v>
      </c>
      <c r="G55" s="57">
        <v>0.0005208333333333333</v>
      </c>
      <c r="H55" s="57">
        <f t="shared" si="8"/>
        <v>0.02246527777777779</v>
      </c>
      <c r="I55" s="58">
        <v>0</v>
      </c>
      <c r="J55" s="58">
        <v>3</v>
      </c>
      <c r="K55" s="58">
        <v>0</v>
      </c>
      <c r="L55" s="58">
        <v>0</v>
      </c>
      <c r="M55" s="58">
        <v>3</v>
      </c>
      <c r="N55" s="58">
        <v>0</v>
      </c>
      <c r="O55" s="59">
        <f t="shared" si="9"/>
        <v>6</v>
      </c>
      <c r="P55" s="57">
        <f t="shared" si="10"/>
        <v>0.0010416666666666667</v>
      </c>
      <c r="Q55" s="60">
        <f t="shared" si="11"/>
        <v>0.023506944444444455</v>
      </c>
      <c r="R55" s="64">
        <f t="shared" si="12"/>
        <v>9.976493055555556</v>
      </c>
      <c r="S55" s="58">
        <f t="shared" si="13"/>
        <v>8</v>
      </c>
      <c r="T55" s="76">
        <f t="shared" si="14"/>
        <v>2.350694444444447</v>
      </c>
      <c r="U55" s="58" t="str">
        <f t="shared" si="6"/>
        <v> </v>
      </c>
    </row>
    <row r="56" spans="1:21" ht="26.25" customHeight="1">
      <c r="A56" s="51" t="s">
        <v>189</v>
      </c>
      <c r="B56" s="52" t="s">
        <v>190</v>
      </c>
      <c r="C56" s="52" t="s">
        <v>201</v>
      </c>
      <c r="D56" s="152" t="s">
        <v>125</v>
      </c>
      <c r="E56" s="53">
        <v>0.07361111111111111</v>
      </c>
      <c r="F56" s="57">
        <v>0.09238425925925926</v>
      </c>
      <c r="G56" s="58"/>
      <c r="H56" s="57">
        <f t="shared" si="8"/>
        <v>0.01877314814814815</v>
      </c>
      <c r="I56" s="58">
        <v>0</v>
      </c>
      <c r="J56" s="58">
        <v>32</v>
      </c>
      <c r="K56" s="58">
        <v>0</v>
      </c>
      <c r="L56" s="58">
        <v>25</v>
      </c>
      <c r="M56" s="58">
        <v>1</v>
      </c>
      <c r="N56" s="58">
        <v>0</v>
      </c>
      <c r="O56" s="59">
        <f t="shared" si="9"/>
        <v>58</v>
      </c>
      <c r="P56" s="57">
        <f t="shared" si="10"/>
        <v>0.010069444444444445</v>
      </c>
      <c r="Q56" s="60">
        <f t="shared" si="11"/>
        <v>0.028842592592592593</v>
      </c>
      <c r="R56" s="60">
        <f t="shared" si="12"/>
        <v>9.971157407407407</v>
      </c>
      <c r="S56" s="58">
        <f t="shared" si="13"/>
        <v>9</v>
      </c>
      <c r="T56" s="76">
        <f t="shared" si="14"/>
        <v>2.884259259259261</v>
      </c>
      <c r="U56" s="58" t="str">
        <f t="shared" si="6"/>
        <v> </v>
      </c>
    </row>
    <row r="57" spans="1:21" ht="26.25" customHeight="1">
      <c r="A57" s="51" t="s">
        <v>162</v>
      </c>
      <c r="B57" s="52" t="s">
        <v>163</v>
      </c>
      <c r="C57" s="54" t="s">
        <v>201</v>
      </c>
      <c r="D57" s="151" t="s">
        <v>124</v>
      </c>
      <c r="E57" s="56">
        <v>0.035416666666666666</v>
      </c>
      <c r="F57" s="57">
        <v>0.05769675925925926</v>
      </c>
      <c r="G57" s="58"/>
      <c r="H57" s="57">
        <f t="shared" si="8"/>
        <v>0.022280092592592594</v>
      </c>
      <c r="I57" s="58">
        <v>0</v>
      </c>
      <c r="J57" s="58">
        <v>25</v>
      </c>
      <c r="K57" s="58">
        <v>0</v>
      </c>
      <c r="L57" s="58">
        <v>25</v>
      </c>
      <c r="M57" s="58">
        <v>0</v>
      </c>
      <c r="N57" s="58">
        <v>0</v>
      </c>
      <c r="O57" s="59">
        <f t="shared" si="9"/>
        <v>50</v>
      </c>
      <c r="P57" s="57">
        <f t="shared" si="10"/>
        <v>0.008680555555555556</v>
      </c>
      <c r="Q57" s="60">
        <f t="shared" si="11"/>
        <v>0.03096064814814815</v>
      </c>
      <c r="R57" s="15">
        <f t="shared" si="12"/>
        <v>9.969039351851851</v>
      </c>
      <c r="S57" s="58">
        <f t="shared" si="13"/>
        <v>10</v>
      </c>
      <c r="T57" s="76">
        <f t="shared" si="14"/>
        <v>3.0960648148148167</v>
      </c>
      <c r="U57" s="58" t="str">
        <f t="shared" si="6"/>
        <v> </v>
      </c>
    </row>
    <row r="58" spans="1:21" ht="26.25" customHeight="1">
      <c r="A58" s="51" t="s">
        <v>195</v>
      </c>
      <c r="B58" s="52" t="s">
        <v>196</v>
      </c>
      <c r="C58" s="52" t="s">
        <v>201</v>
      </c>
      <c r="D58" s="152" t="s">
        <v>127</v>
      </c>
      <c r="E58" s="53">
        <v>0.08194444444444444</v>
      </c>
      <c r="F58" s="57">
        <v>0.10465277777777778</v>
      </c>
      <c r="G58" s="58"/>
      <c r="H58" s="57">
        <f t="shared" si="8"/>
        <v>0.02270833333333333</v>
      </c>
      <c r="I58" s="58">
        <v>3</v>
      </c>
      <c r="J58" s="58">
        <v>53</v>
      </c>
      <c r="K58" s="58">
        <v>0</v>
      </c>
      <c r="L58" s="58">
        <v>0</v>
      </c>
      <c r="M58" s="58">
        <v>4</v>
      </c>
      <c r="N58" s="58">
        <v>3</v>
      </c>
      <c r="O58" s="59">
        <f t="shared" si="9"/>
        <v>63</v>
      </c>
      <c r="P58" s="57">
        <f t="shared" si="10"/>
        <v>0.010937500000000001</v>
      </c>
      <c r="Q58" s="60">
        <f t="shared" si="11"/>
        <v>0.03364583333333333</v>
      </c>
      <c r="R58" s="60">
        <f t="shared" si="12"/>
        <v>9.966354166666667</v>
      </c>
      <c r="S58" s="58">
        <f t="shared" si="13"/>
        <v>11</v>
      </c>
      <c r="T58" s="76">
        <f t="shared" si="14"/>
        <v>3.364583333333335</v>
      </c>
      <c r="U58" s="58" t="str">
        <f t="shared" si="6"/>
        <v> </v>
      </c>
    </row>
    <row r="61" spans="2:19" ht="15">
      <c r="B61" s="65" t="s">
        <v>203</v>
      </c>
      <c r="C61" s="66"/>
      <c r="D61" s="66"/>
      <c r="H61" s="67">
        <v>270</v>
      </c>
      <c r="I61" s="67"/>
      <c r="J61" s="67"/>
      <c r="K61" s="68"/>
      <c r="L61" s="68"/>
      <c r="M61" s="68"/>
      <c r="N61" s="67"/>
      <c r="O61" s="66"/>
      <c r="P61" s="67">
        <v>264</v>
      </c>
      <c r="Q61" s="66"/>
      <c r="R61" s="66"/>
      <c r="S61" s="66"/>
    </row>
    <row r="62" spans="2:19" ht="15">
      <c r="B62" s="65" t="s">
        <v>204</v>
      </c>
      <c r="C62" s="69"/>
      <c r="D62" s="69"/>
      <c r="H62" s="67" t="s">
        <v>231</v>
      </c>
      <c r="I62" s="67"/>
      <c r="J62" s="67"/>
      <c r="K62" s="68"/>
      <c r="L62" s="68"/>
      <c r="M62" s="68"/>
      <c r="N62" s="67"/>
      <c r="O62" s="66"/>
      <c r="P62" s="67" t="s">
        <v>231</v>
      </c>
      <c r="Q62" s="66"/>
      <c r="R62" s="66"/>
      <c r="S62" s="66"/>
    </row>
    <row r="63" spans="2:19" ht="15">
      <c r="B63" s="66"/>
      <c r="C63" s="66"/>
      <c r="D63" s="66"/>
      <c r="H63" s="68" t="s">
        <v>205</v>
      </c>
      <c r="I63" s="192"/>
      <c r="J63" s="192"/>
      <c r="K63" s="68"/>
      <c r="L63" s="68"/>
      <c r="M63" s="68"/>
      <c r="N63" s="68"/>
      <c r="O63" s="66"/>
      <c r="P63" s="68" t="s">
        <v>206</v>
      </c>
      <c r="Q63" s="70"/>
      <c r="R63" s="66"/>
      <c r="S63" s="66"/>
    </row>
    <row r="64" spans="2:19" ht="15">
      <c r="B64" s="66"/>
      <c r="C64" s="66"/>
      <c r="D64" s="66"/>
      <c r="H64" s="68"/>
      <c r="I64" s="70"/>
      <c r="J64" s="70"/>
      <c r="K64" s="68"/>
      <c r="L64" s="68"/>
      <c r="M64" s="68"/>
      <c r="N64" s="68"/>
      <c r="O64" s="66"/>
      <c r="P64" s="68"/>
      <c r="Q64" s="70"/>
      <c r="R64" s="66"/>
      <c r="S64" s="66"/>
    </row>
    <row r="65" spans="2:19" ht="15">
      <c r="B65" s="69" t="s">
        <v>207</v>
      </c>
      <c r="C65" s="66"/>
      <c r="D65" s="66"/>
      <c r="H65" s="71">
        <v>1.08</v>
      </c>
      <c r="I65" s="68"/>
      <c r="J65" s="68"/>
      <c r="K65" s="68"/>
      <c r="L65" s="68"/>
      <c r="M65" s="68"/>
      <c r="N65" s="68"/>
      <c r="O65" s="66"/>
      <c r="P65" s="71">
        <v>1.08</v>
      </c>
      <c r="Q65" s="66"/>
      <c r="R65" s="66"/>
      <c r="S65" s="66"/>
    </row>
    <row r="66" spans="2:19" ht="15">
      <c r="B66" s="69" t="s">
        <v>208</v>
      </c>
      <c r="C66" s="66"/>
      <c r="D66" s="66"/>
      <c r="H66" s="71">
        <v>1.23</v>
      </c>
      <c r="I66" s="70"/>
      <c r="J66" s="68"/>
      <c r="K66" s="68"/>
      <c r="L66" s="68"/>
      <c r="M66" s="68"/>
      <c r="N66" s="68"/>
      <c r="O66" s="66"/>
      <c r="P66" s="72">
        <v>1.23</v>
      </c>
      <c r="Q66" s="66"/>
      <c r="R66" s="66"/>
      <c r="S66" s="66"/>
    </row>
    <row r="67" spans="2:19" ht="15">
      <c r="B67" s="69" t="s">
        <v>209</v>
      </c>
      <c r="C67" s="66"/>
      <c r="D67" s="66"/>
      <c r="H67" s="71">
        <v>1.42</v>
      </c>
      <c r="I67" s="70"/>
      <c r="J67" s="68"/>
      <c r="K67" s="68"/>
      <c r="L67" s="68"/>
      <c r="M67" s="68"/>
      <c r="N67" s="68"/>
      <c r="O67" s="66"/>
      <c r="P67" s="72">
        <v>1.42</v>
      </c>
      <c r="Q67" s="66"/>
      <c r="R67" s="66"/>
      <c r="S67" s="66"/>
    </row>
    <row r="68" spans="2:19" ht="15">
      <c r="B68" s="69" t="s">
        <v>210</v>
      </c>
      <c r="C68" s="66"/>
      <c r="D68" s="66"/>
      <c r="H68" s="71">
        <v>1.7</v>
      </c>
      <c r="I68" s="70"/>
      <c r="J68" s="68"/>
      <c r="K68" s="68"/>
      <c r="L68" s="68"/>
      <c r="M68" s="68"/>
      <c r="N68" s="68"/>
      <c r="O68" s="66"/>
      <c r="P68" s="72">
        <v>1.7</v>
      </c>
      <c r="Q68" s="66"/>
      <c r="R68" s="66"/>
      <c r="S68" s="66"/>
    </row>
    <row r="69" spans="2:19" ht="15">
      <c r="B69" s="66"/>
      <c r="C69" s="66"/>
      <c r="D69" s="66"/>
      <c r="E69" s="66"/>
      <c r="F69" s="71"/>
      <c r="G69" s="66"/>
      <c r="H69" s="66"/>
      <c r="I69" s="68"/>
      <c r="J69" s="68"/>
      <c r="K69" s="68"/>
      <c r="L69" s="68"/>
      <c r="M69" s="68"/>
      <c r="N69" s="68"/>
      <c r="O69" s="66"/>
      <c r="P69" s="66"/>
      <c r="Q69" s="66"/>
      <c r="R69" s="66"/>
      <c r="S69" s="66"/>
    </row>
    <row r="70" spans="2:19" ht="15">
      <c r="B70" s="66" t="s">
        <v>214</v>
      </c>
      <c r="C70" s="66"/>
      <c r="D70" s="66"/>
      <c r="E70" s="66"/>
      <c r="F70" s="66"/>
      <c r="G70" s="66"/>
      <c r="H70" s="66"/>
      <c r="I70" s="68"/>
      <c r="J70" s="68"/>
      <c r="K70" s="68"/>
      <c r="L70" s="68"/>
      <c r="M70" s="66" t="s">
        <v>216</v>
      </c>
      <c r="N70" s="68"/>
      <c r="O70" s="66"/>
      <c r="P70" s="66"/>
      <c r="Q70" s="66"/>
      <c r="R70" s="66"/>
      <c r="S70" s="66"/>
    </row>
    <row r="71" spans="2:19" ht="15">
      <c r="B71" s="66" t="s">
        <v>215</v>
      </c>
      <c r="C71" s="66"/>
      <c r="D71" s="66"/>
      <c r="E71" s="66"/>
      <c r="F71" s="66"/>
      <c r="G71" s="66"/>
      <c r="H71" s="66"/>
      <c r="I71" s="68"/>
      <c r="J71" s="68"/>
      <c r="K71" s="68"/>
      <c r="L71" s="68"/>
      <c r="M71" s="66" t="s">
        <v>211</v>
      </c>
      <c r="N71" s="68"/>
      <c r="O71" s="66"/>
      <c r="P71" s="66"/>
      <c r="Q71" s="66"/>
      <c r="R71" s="66"/>
      <c r="S71" s="66"/>
    </row>
  </sheetData>
  <mergeCells count="21">
    <mergeCell ref="A14:A19"/>
    <mergeCell ref="I63:J63"/>
    <mergeCell ref="B14:B19"/>
    <mergeCell ref="D14:D19"/>
    <mergeCell ref="E14:E19"/>
    <mergeCell ref="Q14:Q19"/>
    <mergeCell ref="S14:S19"/>
    <mergeCell ref="F14:F19"/>
    <mergeCell ref="G14:G19"/>
    <mergeCell ref="H14:H19"/>
    <mergeCell ref="I14:N14"/>
    <mergeCell ref="T14:T19"/>
    <mergeCell ref="U14:U19"/>
    <mergeCell ref="I15:I19"/>
    <mergeCell ref="J15:J19"/>
    <mergeCell ref="K15:K19"/>
    <mergeCell ref="L15:L19"/>
    <mergeCell ref="M15:M19"/>
    <mergeCell ref="N15:N19"/>
    <mergeCell ref="O14:O19"/>
    <mergeCell ref="P14:P19"/>
  </mergeCells>
  <printOptions/>
  <pageMargins left="0.33" right="0.23" top="0.33" bottom="0.3" header="0.21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33">
      <selection activeCell="U16" sqref="U16"/>
    </sheetView>
  </sheetViews>
  <sheetFormatPr defaultColWidth="9.00390625" defaultRowHeight="12.75"/>
  <cols>
    <col min="1" max="1" width="5.125" style="0" customWidth="1"/>
    <col min="2" max="2" width="25.25390625" style="0" customWidth="1"/>
    <col min="3" max="3" width="4.00390625" style="0" hidden="1" customWidth="1"/>
    <col min="4" max="4" width="15.00390625" style="0" customWidth="1"/>
    <col min="5" max="6" width="8.125" style="0" customWidth="1"/>
    <col min="7" max="7" width="8.375" style="0" customWidth="1"/>
    <col min="8" max="8" width="8.125" style="0" customWidth="1"/>
    <col min="9" max="15" width="4.75390625" style="0" customWidth="1"/>
    <col min="16" max="17" width="8.375" style="0" customWidth="1"/>
    <col min="18" max="18" width="0" style="0" hidden="1" customWidth="1"/>
    <col min="19" max="19" width="8.875" style="0" customWidth="1"/>
    <col min="20" max="20" width="5.625" style="0" customWidth="1"/>
  </cols>
  <sheetData>
    <row r="1" spans="1:15" ht="12.75">
      <c r="A1" s="37"/>
      <c r="B1" s="38"/>
      <c r="C1" s="38"/>
      <c r="D1" s="38"/>
      <c r="E1" s="38"/>
      <c r="F1" s="38"/>
      <c r="G1" s="37"/>
      <c r="H1" s="37"/>
      <c r="I1" s="37"/>
      <c r="J1" s="37"/>
      <c r="K1" s="37"/>
      <c r="L1" s="37"/>
      <c r="M1" s="37"/>
      <c r="N1" s="38"/>
      <c r="O1" s="10"/>
    </row>
    <row r="2" spans="1:15" ht="12.75">
      <c r="A2" s="37"/>
      <c r="B2" s="38"/>
      <c r="C2" s="38"/>
      <c r="D2" s="38"/>
      <c r="F2" s="38"/>
      <c r="G2" s="37" t="s">
        <v>23</v>
      </c>
      <c r="H2" s="37"/>
      <c r="J2" s="37"/>
      <c r="K2" s="37"/>
      <c r="L2" s="37"/>
      <c r="M2" s="37"/>
      <c r="N2" s="38"/>
      <c r="O2" s="10"/>
    </row>
    <row r="3" spans="1:15" ht="12.75">
      <c r="A3" s="37"/>
      <c r="B3" s="38"/>
      <c r="C3" s="38"/>
      <c r="D3" s="38"/>
      <c r="F3" s="38"/>
      <c r="G3" s="37" t="s">
        <v>24</v>
      </c>
      <c r="H3" s="37"/>
      <c r="J3" s="37"/>
      <c r="K3" s="37"/>
      <c r="L3" s="37"/>
      <c r="M3" s="37"/>
      <c r="N3" s="38"/>
      <c r="O3" s="11"/>
    </row>
    <row r="4" spans="1:15" ht="12.75">
      <c r="A4" s="37"/>
      <c r="B4" s="38"/>
      <c r="C4" s="38"/>
      <c r="D4" s="38"/>
      <c r="F4" s="38"/>
      <c r="G4" s="28" t="s">
        <v>233</v>
      </c>
      <c r="H4" s="37"/>
      <c r="J4" s="37"/>
      <c r="K4" s="37"/>
      <c r="L4" s="37"/>
      <c r="M4" s="37"/>
      <c r="N4" s="38"/>
      <c r="O4" s="11"/>
    </row>
    <row r="5" spans="1:15" ht="18">
      <c r="A5" s="37"/>
      <c r="B5" s="38"/>
      <c r="C5" s="38"/>
      <c r="D5" s="38"/>
      <c r="F5" s="38"/>
      <c r="G5" s="38"/>
      <c r="I5" s="37"/>
      <c r="J5" s="37"/>
      <c r="K5" s="37"/>
      <c r="M5" s="29" t="s">
        <v>25</v>
      </c>
      <c r="N5" s="11"/>
      <c r="O5" s="10"/>
    </row>
    <row r="6" spans="1:17" ht="12.75">
      <c r="A6" s="37"/>
      <c r="B6" s="38"/>
      <c r="C6" s="38"/>
      <c r="D6" s="38"/>
      <c r="F6" s="28"/>
      <c r="G6" s="28"/>
      <c r="I6" s="10"/>
      <c r="J6" s="28"/>
      <c r="K6" s="28"/>
      <c r="M6" s="38" t="s">
        <v>26</v>
      </c>
      <c r="N6" s="11"/>
      <c r="Q6" s="4"/>
    </row>
    <row r="7" spans="1:17" ht="12.75">
      <c r="A7" s="37"/>
      <c r="B7" s="38"/>
      <c r="C7" s="38"/>
      <c r="D7" s="38"/>
      <c r="F7" s="37"/>
      <c r="G7" s="37"/>
      <c r="I7" s="37"/>
      <c r="J7" s="37"/>
      <c r="K7" s="37"/>
      <c r="M7" s="30" t="s">
        <v>27</v>
      </c>
      <c r="N7" s="11"/>
      <c r="Q7" s="4"/>
    </row>
    <row r="8" spans="1:17" ht="23.25">
      <c r="A8" s="37"/>
      <c r="B8" s="38"/>
      <c r="C8" s="38"/>
      <c r="D8" s="38"/>
      <c r="F8" s="37"/>
      <c r="G8" s="32" t="s">
        <v>28</v>
      </c>
      <c r="H8" s="37"/>
      <c r="J8" s="37"/>
      <c r="K8" s="37"/>
      <c r="L8" s="37"/>
      <c r="M8" s="37"/>
      <c r="N8" s="37"/>
      <c r="Q8" s="4"/>
    </row>
    <row r="9" spans="1:17" ht="12.75">
      <c r="A9" s="37"/>
      <c r="B9" s="38"/>
      <c r="C9" s="38"/>
      <c r="D9" s="38"/>
      <c r="F9" s="37"/>
      <c r="G9" s="37" t="s">
        <v>29</v>
      </c>
      <c r="H9" s="37"/>
      <c r="J9" s="37"/>
      <c r="K9" s="37"/>
      <c r="L9" s="37"/>
      <c r="M9" s="37"/>
      <c r="N9" s="37"/>
      <c r="Q9" s="4"/>
    </row>
    <row r="10" spans="1:17" ht="12.75">
      <c r="A10" s="37"/>
      <c r="B10" s="38"/>
      <c r="C10" s="38"/>
      <c r="D10" s="38"/>
      <c r="F10" s="38"/>
      <c r="G10" s="37" t="s">
        <v>31</v>
      </c>
      <c r="H10" s="37"/>
      <c r="J10" s="37"/>
      <c r="K10" s="37"/>
      <c r="L10" s="37"/>
      <c r="M10" s="37"/>
      <c r="N10" s="38"/>
      <c r="Q10" s="4"/>
    </row>
    <row r="11" spans="1:17" ht="12.75">
      <c r="A11" s="37"/>
      <c r="B11" s="38"/>
      <c r="C11" s="38"/>
      <c r="D11" s="38"/>
      <c r="F11" s="38"/>
      <c r="G11" s="37" t="s">
        <v>202</v>
      </c>
      <c r="H11" s="37"/>
      <c r="J11" s="37"/>
      <c r="K11" s="37"/>
      <c r="L11" s="37"/>
      <c r="M11" s="37"/>
      <c r="N11" s="38"/>
      <c r="Q11" s="4"/>
    </row>
    <row r="12" spans="1:17" ht="13.5" thickBot="1">
      <c r="A12" s="10"/>
      <c r="B12" s="37" t="s">
        <v>30</v>
      </c>
      <c r="C12" s="37"/>
      <c r="D12" s="37"/>
      <c r="E12" s="38"/>
      <c r="F12" s="38"/>
      <c r="G12" s="37"/>
      <c r="H12" s="37"/>
      <c r="I12" s="37"/>
      <c r="J12" s="37"/>
      <c r="K12" s="37"/>
      <c r="L12" s="37"/>
      <c r="M12" s="37"/>
      <c r="N12" s="38" t="s">
        <v>32</v>
      </c>
      <c r="Q12" s="4"/>
    </row>
    <row r="13" spans="1:16" ht="20.25" customHeight="1" hidden="1" thickBot="1">
      <c r="A13" s="10"/>
      <c r="B13" s="37"/>
      <c r="C13" s="37"/>
      <c r="D13" s="37"/>
      <c r="E13" s="38"/>
      <c r="F13" s="38"/>
      <c r="G13" s="37"/>
      <c r="H13" s="37"/>
      <c r="I13" s="37"/>
      <c r="J13" s="37"/>
      <c r="K13" s="37"/>
      <c r="L13" s="43">
        <v>0.00017361111111111112</v>
      </c>
      <c r="M13" s="37"/>
      <c r="N13" s="38"/>
      <c r="P13" s="14"/>
    </row>
    <row r="14" spans="1:20" ht="12.75" customHeight="1">
      <c r="A14" s="158" t="s">
        <v>7</v>
      </c>
      <c r="B14" s="199" t="s">
        <v>8</v>
      </c>
      <c r="C14" s="100"/>
      <c r="D14" s="170" t="s">
        <v>1</v>
      </c>
      <c r="E14" s="170" t="s">
        <v>2</v>
      </c>
      <c r="F14" s="170" t="s">
        <v>9</v>
      </c>
      <c r="G14" s="172" t="s">
        <v>10</v>
      </c>
      <c r="H14" s="172" t="s">
        <v>11</v>
      </c>
      <c r="I14" s="174" t="s">
        <v>119</v>
      </c>
      <c r="J14" s="157"/>
      <c r="K14" s="157"/>
      <c r="L14" s="157"/>
      <c r="M14" s="157"/>
      <c r="N14" s="157"/>
      <c r="O14" s="164" t="s">
        <v>15</v>
      </c>
      <c r="P14" s="166" t="s">
        <v>16</v>
      </c>
      <c r="Q14" s="164" t="s">
        <v>14</v>
      </c>
      <c r="R14" s="105"/>
      <c r="S14" s="168" t="s">
        <v>18</v>
      </c>
      <c r="T14" s="196" t="s">
        <v>19</v>
      </c>
    </row>
    <row r="15" spans="1:20" ht="12.75" customHeight="1">
      <c r="A15" s="159"/>
      <c r="B15" s="194"/>
      <c r="C15" s="36"/>
      <c r="D15" s="187"/>
      <c r="E15" s="187"/>
      <c r="F15" s="187"/>
      <c r="G15" s="189"/>
      <c r="H15" s="189"/>
      <c r="I15" s="179" t="s">
        <v>219</v>
      </c>
      <c r="J15" s="179" t="s">
        <v>220</v>
      </c>
      <c r="K15" s="182" t="s">
        <v>221</v>
      </c>
      <c r="L15" s="182" t="s">
        <v>13</v>
      </c>
      <c r="M15" s="182" t="s">
        <v>12</v>
      </c>
      <c r="N15" s="182" t="s">
        <v>223</v>
      </c>
      <c r="O15" s="184"/>
      <c r="P15" s="180"/>
      <c r="Q15" s="184"/>
      <c r="R15" s="48"/>
      <c r="S15" s="182"/>
      <c r="T15" s="197"/>
    </row>
    <row r="16" spans="1:20" ht="12.75">
      <c r="A16" s="159"/>
      <c r="B16" s="194"/>
      <c r="C16" s="36"/>
      <c r="D16" s="187"/>
      <c r="E16" s="187"/>
      <c r="F16" s="187"/>
      <c r="G16" s="189"/>
      <c r="H16" s="189"/>
      <c r="I16" s="180"/>
      <c r="J16" s="180"/>
      <c r="K16" s="182"/>
      <c r="L16" s="182"/>
      <c r="M16" s="182"/>
      <c r="N16" s="182"/>
      <c r="O16" s="184"/>
      <c r="P16" s="180"/>
      <c r="Q16" s="184"/>
      <c r="R16" s="48"/>
      <c r="S16" s="182"/>
      <c r="T16" s="197"/>
    </row>
    <row r="17" spans="1:20" ht="12.75">
      <c r="A17" s="159"/>
      <c r="B17" s="194"/>
      <c r="C17" s="36"/>
      <c r="D17" s="187"/>
      <c r="E17" s="187"/>
      <c r="F17" s="187"/>
      <c r="G17" s="189"/>
      <c r="H17" s="189"/>
      <c r="I17" s="180"/>
      <c r="J17" s="180"/>
      <c r="K17" s="182"/>
      <c r="L17" s="182"/>
      <c r="M17" s="182"/>
      <c r="N17" s="182"/>
      <c r="O17" s="184"/>
      <c r="P17" s="180"/>
      <c r="Q17" s="184"/>
      <c r="R17" s="48"/>
      <c r="S17" s="182"/>
      <c r="T17" s="197"/>
    </row>
    <row r="18" spans="1:20" ht="12.75">
      <c r="A18" s="159"/>
      <c r="B18" s="194"/>
      <c r="C18" s="36"/>
      <c r="D18" s="187"/>
      <c r="E18" s="187"/>
      <c r="F18" s="187"/>
      <c r="G18" s="189"/>
      <c r="H18" s="189"/>
      <c r="I18" s="180"/>
      <c r="J18" s="180"/>
      <c r="K18" s="182"/>
      <c r="L18" s="182"/>
      <c r="M18" s="182"/>
      <c r="N18" s="182"/>
      <c r="O18" s="184"/>
      <c r="P18" s="180"/>
      <c r="Q18" s="184"/>
      <c r="R18" s="48"/>
      <c r="S18" s="182"/>
      <c r="T18" s="197"/>
    </row>
    <row r="19" spans="1:20" ht="40.5" customHeight="1" thickBot="1">
      <c r="A19" s="198"/>
      <c r="B19" s="200"/>
      <c r="C19" s="101"/>
      <c r="D19" s="171"/>
      <c r="E19" s="171"/>
      <c r="F19" s="171"/>
      <c r="G19" s="173"/>
      <c r="H19" s="173"/>
      <c r="I19" s="167"/>
      <c r="J19" s="167"/>
      <c r="K19" s="169"/>
      <c r="L19" s="169"/>
      <c r="M19" s="169"/>
      <c r="N19" s="169"/>
      <c r="O19" s="165"/>
      <c r="P19" s="167"/>
      <c r="Q19" s="165"/>
      <c r="R19" s="106"/>
      <c r="S19" s="169"/>
      <c r="T19" s="163"/>
    </row>
    <row r="20" spans="1:20" ht="30" customHeight="1">
      <c r="A20" s="84" t="s">
        <v>139</v>
      </c>
      <c r="B20" s="85" t="s">
        <v>140</v>
      </c>
      <c r="C20" s="85" t="s">
        <v>200</v>
      </c>
      <c r="D20" s="109" t="s">
        <v>121</v>
      </c>
      <c r="E20" s="110">
        <v>0.010416666666666666</v>
      </c>
      <c r="F20" s="89">
        <v>0.018564814814814815</v>
      </c>
      <c r="G20" s="90"/>
      <c r="H20" s="89">
        <f aca="true" t="shared" si="0" ref="H20:H49">F20-E20-G20</f>
        <v>0.00814814814814815</v>
      </c>
      <c r="I20" s="90">
        <v>0</v>
      </c>
      <c r="J20" s="90">
        <v>0</v>
      </c>
      <c r="K20" s="90">
        <v>1</v>
      </c>
      <c r="L20" s="90">
        <v>0</v>
      </c>
      <c r="M20" s="90">
        <v>0</v>
      </c>
      <c r="N20" s="90">
        <v>0</v>
      </c>
      <c r="O20" s="91">
        <f aca="true" t="shared" si="1" ref="O20:O49">SUM(I20:N20)</f>
        <v>1</v>
      </c>
      <c r="P20" s="89">
        <f aca="true" t="shared" si="2" ref="P20:P49">O20*$L$13</f>
        <v>0.00017361111111111112</v>
      </c>
      <c r="Q20" s="92">
        <f aca="true" t="shared" si="3" ref="Q20:Q49">H20+P20</f>
        <v>0.00832175925925926</v>
      </c>
      <c r="R20" s="116"/>
      <c r="S20" s="201">
        <f>SUM(Q20:Q22)</f>
        <v>0.02920138888888888</v>
      </c>
      <c r="T20" s="204">
        <v>1</v>
      </c>
    </row>
    <row r="21" spans="1:20" ht="30" customHeight="1">
      <c r="A21" s="93" t="s">
        <v>149</v>
      </c>
      <c r="B21" s="40" t="s">
        <v>150</v>
      </c>
      <c r="C21" s="40" t="s">
        <v>200</v>
      </c>
      <c r="D21" s="33" t="s">
        <v>121</v>
      </c>
      <c r="E21" s="34">
        <v>0.020833333333333332</v>
      </c>
      <c r="F21" s="9">
        <v>0.029375</v>
      </c>
      <c r="G21" s="2"/>
      <c r="H21" s="9">
        <f t="shared" si="0"/>
        <v>0.008541666666666666</v>
      </c>
      <c r="I21" s="2">
        <v>0</v>
      </c>
      <c r="J21" s="2">
        <v>0</v>
      </c>
      <c r="K21" s="2">
        <v>0</v>
      </c>
      <c r="L21" s="2">
        <v>3</v>
      </c>
      <c r="M21" s="2">
        <v>0</v>
      </c>
      <c r="N21" s="2">
        <v>6</v>
      </c>
      <c r="O21" s="20">
        <f t="shared" si="1"/>
        <v>9</v>
      </c>
      <c r="P21" s="9">
        <f t="shared" si="2"/>
        <v>0.0015625</v>
      </c>
      <c r="Q21" s="15">
        <f t="shared" si="3"/>
        <v>0.010104166666666666</v>
      </c>
      <c r="R21" s="38"/>
      <c r="S21" s="202"/>
      <c r="T21" s="205"/>
    </row>
    <row r="22" spans="1:20" ht="30" customHeight="1" thickBot="1">
      <c r="A22" s="94" t="s">
        <v>155</v>
      </c>
      <c r="B22" s="95" t="s">
        <v>156</v>
      </c>
      <c r="C22" s="95" t="s">
        <v>201</v>
      </c>
      <c r="D22" s="96" t="s">
        <v>121</v>
      </c>
      <c r="E22" s="97">
        <v>0.027083333333333334</v>
      </c>
      <c r="F22" s="98">
        <v>0.03629629629629629</v>
      </c>
      <c r="G22" s="99"/>
      <c r="H22" s="98">
        <f t="shared" si="0"/>
        <v>0.009212962962962958</v>
      </c>
      <c r="I22" s="99">
        <v>6</v>
      </c>
      <c r="J22" s="99">
        <v>3</v>
      </c>
      <c r="K22" s="99">
        <v>0</v>
      </c>
      <c r="L22" s="99">
        <v>0</v>
      </c>
      <c r="M22" s="99">
        <v>0</v>
      </c>
      <c r="N22" s="99">
        <v>0</v>
      </c>
      <c r="O22" s="102">
        <f t="shared" si="1"/>
        <v>9</v>
      </c>
      <c r="P22" s="98">
        <f t="shared" si="2"/>
        <v>0.0015625</v>
      </c>
      <c r="Q22" s="103">
        <f t="shared" si="3"/>
        <v>0.010775462962962957</v>
      </c>
      <c r="R22" s="113"/>
      <c r="S22" s="203"/>
      <c r="T22" s="206"/>
    </row>
    <row r="23" spans="1:20" ht="30" customHeight="1">
      <c r="A23" s="84" t="s">
        <v>141</v>
      </c>
      <c r="B23" s="85" t="s">
        <v>142</v>
      </c>
      <c r="C23" s="86" t="s">
        <v>200</v>
      </c>
      <c r="D23" s="87" t="s">
        <v>122</v>
      </c>
      <c r="E23" s="88">
        <v>0.0125</v>
      </c>
      <c r="F23" s="89">
        <v>0.02148148148148148</v>
      </c>
      <c r="G23" s="90"/>
      <c r="H23" s="89">
        <f t="shared" si="0"/>
        <v>0.00898148148148148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1">
        <f t="shared" si="1"/>
        <v>0</v>
      </c>
      <c r="P23" s="89">
        <f t="shared" si="2"/>
        <v>0</v>
      </c>
      <c r="Q23" s="92">
        <f t="shared" si="3"/>
        <v>0.00898148148148148</v>
      </c>
      <c r="R23" s="92">
        <f aca="true" t="shared" si="4" ref="R23:R36">10-Q23</f>
        <v>9.99101851851852</v>
      </c>
      <c r="S23" s="201">
        <f>SUM(Q23:Q25)</f>
        <v>0.030914351851851853</v>
      </c>
      <c r="T23" s="204">
        <v>2</v>
      </c>
    </row>
    <row r="24" spans="1:20" ht="30" customHeight="1" thickBot="1">
      <c r="A24" s="93" t="s">
        <v>151</v>
      </c>
      <c r="B24" s="40" t="s">
        <v>152</v>
      </c>
      <c r="C24" s="50" t="s">
        <v>200</v>
      </c>
      <c r="D24" s="41" t="s">
        <v>122</v>
      </c>
      <c r="E24" s="42">
        <v>0.02291666666666667</v>
      </c>
      <c r="F24" s="9">
        <v>0.032824074074074075</v>
      </c>
      <c r="G24" s="2"/>
      <c r="H24" s="9">
        <f t="shared" si="0"/>
        <v>0.009907407407407406</v>
      </c>
      <c r="I24" s="2">
        <v>0</v>
      </c>
      <c r="J24" s="2">
        <v>6</v>
      </c>
      <c r="K24" s="2">
        <v>0</v>
      </c>
      <c r="L24" s="2">
        <v>0</v>
      </c>
      <c r="M24" s="2">
        <v>0</v>
      </c>
      <c r="N24" s="2">
        <v>0</v>
      </c>
      <c r="O24" s="20">
        <f t="shared" si="1"/>
        <v>6</v>
      </c>
      <c r="P24" s="9">
        <f t="shared" si="2"/>
        <v>0.0010416666666666667</v>
      </c>
      <c r="Q24" s="15">
        <f t="shared" si="3"/>
        <v>0.010949074074074073</v>
      </c>
      <c r="R24" s="15">
        <f t="shared" si="4"/>
        <v>9.989050925925927</v>
      </c>
      <c r="S24" s="202"/>
      <c r="T24" s="205"/>
    </row>
    <row r="25" spans="1:20" ht="30" customHeight="1" thickBot="1">
      <c r="A25" s="94" t="s">
        <v>157</v>
      </c>
      <c r="B25" s="95" t="s">
        <v>4</v>
      </c>
      <c r="C25" s="95" t="s">
        <v>201</v>
      </c>
      <c r="D25" s="96" t="s">
        <v>122</v>
      </c>
      <c r="E25" s="97">
        <v>0.029166666666666664</v>
      </c>
      <c r="F25" s="98">
        <v>0.040150462962962964</v>
      </c>
      <c r="G25" s="98"/>
      <c r="H25" s="98">
        <f t="shared" si="0"/>
        <v>0.0109837962962963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102">
        <f t="shared" si="1"/>
        <v>0</v>
      </c>
      <c r="P25" s="98">
        <f t="shared" si="2"/>
        <v>0</v>
      </c>
      <c r="Q25" s="103">
        <f t="shared" si="3"/>
        <v>0.0109837962962963</v>
      </c>
      <c r="R25" s="114">
        <f t="shared" si="4"/>
        <v>9.989016203703704</v>
      </c>
      <c r="S25" s="203"/>
      <c r="T25" s="206"/>
    </row>
    <row r="26" spans="1:20" ht="30" customHeight="1">
      <c r="A26" s="84" t="s">
        <v>143</v>
      </c>
      <c r="B26" s="85" t="s">
        <v>144</v>
      </c>
      <c r="C26" s="86" t="s">
        <v>200</v>
      </c>
      <c r="D26" s="87" t="s">
        <v>38</v>
      </c>
      <c r="E26" s="88">
        <v>0.014583333333333332</v>
      </c>
      <c r="F26" s="89">
        <v>0.025983796296296297</v>
      </c>
      <c r="G26" s="90"/>
      <c r="H26" s="89">
        <f t="shared" si="0"/>
        <v>0.011400462962962965</v>
      </c>
      <c r="I26" s="90">
        <v>0</v>
      </c>
      <c r="J26" s="90">
        <v>6</v>
      </c>
      <c r="K26" s="90">
        <v>0</v>
      </c>
      <c r="L26" s="90">
        <v>0</v>
      </c>
      <c r="M26" s="90">
        <v>0</v>
      </c>
      <c r="N26" s="90">
        <v>0</v>
      </c>
      <c r="O26" s="91">
        <f t="shared" si="1"/>
        <v>6</v>
      </c>
      <c r="P26" s="89">
        <f t="shared" si="2"/>
        <v>0.0010416666666666667</v>
      </c>
      <c r="Q26" s="92">
        <f t="shared" si="3"/>
        <v>0.012442129629629631</v>
      </c>
      <c r="R26" s="107">
        <f t="shared" si="4"/>
        <v>9.98755787037037</v>
      </c>
      <c r="S26" s="201">
        <f>SUM(Q26:Q28)</f>
        <v>0.03659722222222222</v>
      </c>
      <c r="T26" s="204">
        <v>3</v>
      </c>
    </row>
    <row r="27" spans="1:20" ht="30" customHeight="1" thickBot="1">
      <c r="A27" s="93" t="s">
        <v>153</v>
      </c>
      <c r="B27" s="40" t="s">
        <v>154</v>
      </c>
      <c r="C27" s="50" t="s">
        <v>200</v>
      </c>
      <c r="D27" s="41" t="s">
        <v>38</v>
      </c>
      <c r="E27" s="42">
        <v>0.025</v>
      </c>
      <c r="F27" s="9">
        <v>0.03603009259259259</v>
      </c>
      <c r="G27" s="2"/>
      <c r="H27" s="9">
        <f t="shared" si="0"/>
        <v>0.011030092592592591</v>
      </c>
      <c r="I27" s="2">
        <v>0</v>
      </c>
      <c r="J27" s="2">
        <v>15</v>
      </c>
      <c r="K27" s="2">
        <v>0</v>
      </c>
      <c r="L27" s="2">
        <v>0</v>
      </c>
      <c r="M27" s="2">
        <v>3</v>
      </c>
      <c r="N27" s="2">
        <v>0</v>
      </c>
      <c r="O27" s="20">
        <f t="shared" si="1"/>
        <v>18</v>
      </c>
      <c r="P27" s="9">
        <f t="shared" si="2"/>
        <v>0.003125</v>
      </c>
      <c r="Q27" s="15">
        <f t="shared" si="3"/>
        <v>0.01415509259259259</v>
      </c>
      <c r="R27" s="108">
        <f t="shared" si="4"/>
        <v>9.985844907407408</v>
      </c>
      <c r="S27" s="202"/>
      <c r="T27" s="205"/>
    </row>
    <row r="28" spans="1:20" ht="30" customHeight="1" thickBot="1">
      <c r="A28" s="94" t="s">
        <v>158</v>
      </c>
      <c r="B28" s="95" t="s">
        <v>159</v>
      </c>
      <c r="C28" s="95" t="s">
        <v>201</v>
      </c>
      <c r="D28" s="96" t="s">
        <v>38</v>
      </c>
      <c r="E28" s="97">
        <v>0.03125</v>
      </c>
      <c r="F28" s="98">
        <v>0.04171296296296296</v>
      </c>
      <c r="G28" s="98">
        <v>0.0004629629629629629</v>
      </c>
      <c r="H28" s="98">
        <f t="shared" si="0"/>
        <v>0.009999999999999995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102">
        <f t="shared" si="1"/>
        <v>0</v>
      </c>
      <c r="P28" s="98">
        <f t="shared" si="2"/>
        <v>0</v>
      </c>
      <c r="Q28" s="103">
        <f t="shared" si="3"/>
        <v>0.009999999999999995</v>
      </c>
      <c r="R28" s="108">
        <f t="shared" si="4"/>
        <v>9.99</v>
      </c>
      <c r="S28" s="203"/>
      <c r="T28" s="206"/>
    </row>
    <row r="29" spans="1:20" ht="30" customHeight="1" thickBot="1">
      <c r="A29" s="84" t="s">
        <v>135</v>
      </c>
      <c r="B29" s="154" t="s">
        <v>161</v>
      </c>
      <c r="C29" s="154" t="s">
        <v>201</v>
      </c>
      <c r="D29" s="155" t="s">
        <v>123</v>
      </c>
      <c r="E29" s="156">
        <v>0.03333333333333333</v>
      </c>
      <c r="F29" s="12">
        <v>0.05229166666666666</v>
      </c>
      <c r="G29" s="12"/>
      <c r="H29" s="12">
        <f t="shared" si="0"/>
        <v>0.018958333333333327</v>
      </c>
      <c r="I29" s="3">
        <v>0</v>
      </c>
      <c r="J29" s="3">
        <v>3</v>
      </c>
      <c r="K29" s="3">
        <v>0</v>
      </c>
      <c r="L29" s="3">
        <v>0</v>
      </c>
      <c r="M29" s="3">
        <v>3</v>
      </c>
      <c r="N29" s="3">
        <v>0</v>
      </c>
      <c r="O29" s="160">
        <f t="shared" si="1"/>
        <v>6</v>
      </c>
      <c r="P29" s="161">
        <f t="shared" si="2"/>
        <v>0.0010416666666666667</v>
      </c>
      <c r="Q29" s="162">
        <f t="shared" si="3"/>
        <v>0.019999999999999993</v>
      </c>
      <c r="R29" s="107">
        <f t="shared" si="4"/>
        <v>9.98</v>
      </c>
      <c r="S29" s="201">
        <f>SUM(Q29:Q31)</f>
        <v>0.0512962962962963</v>
      </c>
      <c r="T29" s="204">
        <v>4</v>
      </c>
    </row>
    <row r="30" spans="1:20" ht="30" customHeight="1" thickBot="1">
      <c r="A30" s="93" t="s">
        <v>145</v>
      </c>
      <c r="B30" s="40" t="s">
        <v>146</v>
      </c>
      <c r="C30" s="40" t="s">
        <v>200</v>
      </c>
      <c r="D30" s="33" t="s">
        <v>123</v>
      </c>
      <c r="E30" s="34">
        <v>0.016666666666666666</v>
      </c>
      <c r="F30" s="9">
        <v>0.03026620370370371</v>
      </c>
      <c r="G30" s="9"/>
      <c r="H30" s="9">
        <f t="shared" si="0"/>
        <v>0.013599537037037042</v>
      </c>
      <c r="I30" s="2">
        <v>0</v>
      </c>
      <c r="J30" s="2">
        <v>3</v>
      </c>
      <c r="K30" s="2">
        <v>0</v>
      </c>
      <c r="L30" s="2">
        <v>0</v>
      </c>
      <c r="M30" s="2">
        <v>0</v>
      </c>
      <c r="N30" s="2">
        <v>0</v>
      </c>
      <c r="O30" s="20">
        <f t="shared" si="1"/>
        <v>3</v>
      </c>
      <c r="P30" s="9">
        <f t="shared" si="2"/>
        <v>0.0005208333333333333</v>
      </c>
      <c r="Q30" s="15">
        <f t="shared" si="3"/>
        <v>0.014120370370370375</v>
      </c>
      <c r="R30" s="104">
        <f t="shared" si="4"/>
        <v>9.985879629629629</v>
      </c>
      <c r="S30" s="202"/>
      <c r="T30" s="205"/>
    </row>
    <row r="31" spans="1:20" ht="30" customHeight="1" thickBot="1">
      <c r="A31" s="94" t="s">
        <v>164</v>
      </c>
      <c r="B31" s="95" t="s">
        <v>165</v>
      </c>
      <c r="C31" s="95" t="s">
        <v>201</v>
      </c>
      <c r="D31" s="96" t="s">
        <v>123</v>
      </c>
      <c r="E31" s="97">
        <v>0.0375</v>
      </c>
      <c r="F31" s="98">
        <v>0.054502314814814816</v>
      </c>
      <c r="G31" s="99"/>
      <c r="H31" s="98">
        <f t="shared" si="0"/>
        <v>0.017002314814814817</v>
      </c>
      <c r="I31" s="99">
        <v>0</v>
      </c>
      <c r="J31" s="99">
        <v>0</v>
      </c>
      <c r="K31" s="99">
        <v>0</v>
      </c>
      <c r="L31" s="99">
        <v>0</v>
      </c>
      <c r="M31" s="99">
        <v>1</v>
      </c>
      <c r="N31" s="99">
        <v>0</v>
      </c>
      <c r="O31" s="102">
        <f t="shared" si="1"/>
        <v>1</v>
      </c>
      <c r="P31" s="98">
        <f t="shared" si="2"/>
        <v>0.00017361111111111112</v>
      </c>
      <c r="Q31" s="103">
        <f t="shared" si="3"/>
        <v>0.017175925925925928</v>
      </c>
      <c r="R31" s="114">
        <f t="shared" si="4"/>
        <v>9.982824074074074</v>
      </c>
      <c r="S31" s="203"/>
      <c r="T31" s="206"/>
    </row>
    <row r="32" spans="1:20" ht="30" customHeight="1" thickBot="1">
      <c r="A32" s="84" t="s">
        <v>178</v>
      </c>
      <c r="B32" s="85" t="s">
        <v>179</v>
      </c>
      <c r="C32" s="86" t="s">
        <v>200</v>
      </c>
      <c r="D32" s="87" t="s">
        <v>126</v>
      </c>
      <c r="E32" s="88">
        <v>0.05694444444444444</v>
      </c>
      <c r="F32" s="89">
        <v>0.0700925925925926</v>
      </c>
      <c r="G32" s="90"/>
      <c r="H32" s="89">
        <f t="shared" si="0"/>
        <v>0.013148148148148152</v>
      </c>
      <c r="I32" s="90">
        <v>0</v>
      </c>
      <c r="J32" s="90">
        <v>3</v>
      </c>
      <c r="K32" s="90">
        <v>0</v>
      </c>
      <c r="L32" s="90">
        <v>0</v>
      </c>
      <c r="M32" s="90">
        <v>0</v>
      </c>
      <c r="N32" s="90">
        <v>0</v>
      </c>
      <c r="O32" s="91">
        <f t="shared" si="1"/>
        <v>3</v>
      </c>
      <c r="P32" s="89">
        <f t="shared" si="2"/>
        <v>0.0005208333333333333</v>
      </c>
      <c r="Q32" s="92">
        <f t="shared" si="3"/>
        <v>0.013668981481481485</v>
      </c>
      <c r="R32" s="115">
        <f t="shared" si="4"/>
        <v>9.986331018518518</v>
      </c>
      <c r="S32" s="201">
        <f>SUM(Q32:Q34)</f>
        <v>0.05347222222222223</v>
      </c>
      <c r="T32" s="204">
        <v>5</v>
      </c>
    </row>
    <row r="33" spans="1:20" ht="30" customHeight="1">
      <c r="A33" s="93" t="s">
        <v>187</v>
      </c>
      <c r="B33" s="40" t="s">
        <v>188</v>
      </c>
      <c r="C33" s="50" t="s">
        <v>200</v>
      </c>
      <c r="D33" s="41" t="s">
        <v>126</v>
      </c>
      <c r="E33" s="42">
        <v>0.07083333333333333</v>
      </c>
      <c r="F33" s="9">
        <v>0.08369212962962963</v>
      </c>
      <c r="G33" s="2"/>
      <c r="H33" s="9">
        <f t="shared" si="0"/>
        <v>0.012858796296296299</v>
      </c>
      <c r="I33" s="2">
        <v>3</v>
      </c>
      <c r="J33" s="2">
        <v>18</v>
      </c>
      <c r="K33" s="2">
        <v>0</v>
      </c>
      <c r="L33" s="2">
        <v>0</v>
      </c>
      <c r="M33" s="2">
        <v>0</v>
      </c>
      <c r="N33" s="2">
        <v>0</v>
      </c>
      <c r="O33" s="20">
        <f t="shared" si="1"/>
        <v>21</v>
      </c>
      <c r="P33" s="9">
        <f t="shared" si="2"/>
        <v>0.0036458333333333334</v>
      </c>
      <c r="Q33" s="15">
        <f t="shared" si="3"/>
        <v>0.016504629629629633</v>
      </c>
      <c r="R33" s="107">
        <f t="shared" si="4"/>
        <v>9.98349537037037</v>
      </c>
      <c r="S33" s="202"/>
      <c r="T33" s="205"/>
    </row>
    <row r="34" spans="1:20" ht="30" customHeight="1" thickBot="1">
      <c r="A34" s="94" t="s">
        <v>191</v>
      </c>
      <c r="B34" s="95" t="s">
        <v>192</v>
      </c>
      <c r="C34" s="95" t="s">
        <v>201</v>
      </c>
      <c r="D34" s="96" t="s">
        <v>126</v>
      </c>
      <c r="E34" s="97">
        <v>0.0763888888888889</v>
      </c>
      <c r="F34" s="98">
        <v>0.09274305555555556</v>
      </c>
      <c r="G34" s="99"/>
      <c r="H34" s="98">
        <f t="shared" si="0"/>
        <v>0.01635416666666667</v>
      </c>
      <c r="I34" s="99">
        <v>0</v>
      </c>
      <c r="J34" s="99">
        <v>15</v>
      </c>
      <c r="K34" s="99">
        <v>0</v>
      </c>
      <c r="L34" s="99">
        <v>25</v>
      </c>
      <c r="M34" s="99">
        <v>0</v>
      </c>
      <c r="N34" s="99">
        <v>0</v>
      </c>
      <c r="O34" s="102">
        <f t="shared" si="1"/>
        <v>40</v>
      </c>
      <c r="P34" s="98">
        <f t="shared" si="2"/>
        <v>0.006944444444444445</v>
      </c>
      <c r="Q34" s="103">
        <f t="shared" si="3"/>
        <v>0.023298611111111114</v>
      </c>
      <c r="R34" s="104">
        <f t="shared" si="4"/>
        <v>9.97670138888889</v>
      </c>
      <c r="S34" s="203"/>
      <c r="T34" s="206"/>
    </row>
    <row r="35" spans="1:20" ht="30" customHeight="1" thickBot="1">
      <c r="A35" s="84" t="s">
        <v>186</v>
      </c>
      <c r="B35" s="85" t="s">
        <v>3</v>
      </c>
      <c r="C35" s="85" t="s">
        <v>200</v>
      </c>
      <c r="D35" s="109" t="s">
        <v>125</v>
      </c>
      <c r="E35" s="110">
        <v>0.06805555555555555</v>
      </c>
      <c r="F35" s="111">
        <v>0.07857638888888889</v>
      </c>
      <c r="G35" s="111">
        <v>0.0002199074074074074</v>
      </c>
      <c r="H35" s="89">
        <f t="shared" si="0"/>
        <v>0.010300925925925932</v>
      </c>
      <c r="I35" s="90">
        <v>0</v>
      </c>
      <c r="J35" s="112">
        <v>0</v>
      </c>
      <c r="K35" s="90">
        <v>0</v>
      </c>
      <c r="L35" s="112">
        <v>1</v>
      </c>
      <c r="M35" s="90">
        <v>0</v>
      </c>
      <c r="N35" s="90">
        <v>0</v>
      </c>
      <c r="O35" s="91">
        <f t="shared" si="1"/>
        <v>1</v>
      </c>
      <c r="P35" s="89">
        <f t="shared" si="2"/>
        <v>0.00017361111111111112</v>
      </c>
      <c r="Q35" s="92">
        <f t="shared" si="3"/>
        <v>0.010474537037037043</v>
      </c>
      <c r="R35" s="115">
        <f t="shared" si="4"/>
        <v>9.989525462962963</v>
      </c>
      <c r="S35" s="201">
        <f>SUM(Q35:Q37)</f>
        <v>0.057002314814814825</v>
      </c>
      <c r="T35" s="204">
        <v>6</v>
      </c>
    </row>
    <row r="36" spans="1:20" ht="30" customHeight="1">
      <c r="A36" s="93" t="s">
        <v>176</v>
      </c>
      <c r="B36" s="40" t="s">
        <v>177</v>
      </c>
      <c r="C36" s="50" t="s">
        <v>200</v>
      </c>
      <c r="D36" s="41" t="s">
        <v>125</v>
      </c>
      <c r="E36" s="42">
        <v>0.05416666666666667</v>
      </c>
      <c r="F36" s="9">
        <v>0.07028935185185185</v>
      </c>
      <c r="G36" s="2"/>
      <c r="H36" s="9">
        <f t="shared" si="0"/>
        <v>0.016122685185185184</v>
      </c>
      <c r="I36" s="2">
        <v>0</v>
      </c>
      <c r="J36" s="2">
        <v>6</v>
      </c>
      <c r="K36" s="2">
        <v>3</v>
      </c>
      <c r="L36" s="2">
        <v>0</v>
      </c>
      <c r="M36" s="2">
        <v>0</v>
      </c>
      <c r="N36" s="2">
        <v>0</v>
      </c>
      <c r="O36" s="20">
        <f t="shared" si="1"/>
        <v>9</v>
      </c>
      <c r="P36" s="9">
        <f t="shared" si="2"/>
        <v>0.0015625</v>
      </c>
      <c r="Q36" s="15">
        <f t="shared" si="3"/>
        <v>0.017685185185185186</v>
      </c>
      <c r="R36" s="92">
        <f t="shared" si="4"/>
        <v>9.982314814814815</v>
      </c>
      <c r="S36" s="202"/>
      <c r="T36" s="205"/>
    </row>
    <row r="37" spans="1:20" ht="30" customHeight="1" thickBot="1">
      <c r="A37" s="94" t="s">
        <v>189</v>
      </c>
      <c r="B37" s="95" t="s">
        <v>190</v>
      </c>
      <c r="C37" s="95" t="s">
        <v>201</v>
      </c>
      <c r="D37" s="96" t="s">
        <v>125</v>
      </c>
      <c r="E37" s="97">
        <v>0.07361111111111111</v>
      </c>
      <c r="F37" s="98">
        <v>0.09238425925925926</v>
      </c>
      <c r="G37" s="99"/>
      <c r="H37" s="98">
        <f t="shared" si="0"/>
        <v>0.01877314814814815</v>
      </c>
      <c r="I37" s="99">
        <v>0</v>
      </c>
      <c r="J37" s="99">
        <v>32</v>
      </c>
      <c r="K37" s="99">
        <v>0</v>
      </c>
      <c r="L37" s="99">
        <v>25</v>
      </c>
      <c r="M37" s="99">
        <v>1</v>
      </c>
      <c r="N37" s="99">
        <v>0</v>
      </c>
      <c r="O37" s="102">
        <f t="shared" si="1"/>
        <v>58</v>
      </c>
      <c r="P37" s="98">
        <f t="shared" si="2"/>
        <v>0.010069444444444445</v>
      </c>
      <c r="Q37" s="103">
        <f t="shared" si="3"/>
        <v>0.028842592592592593</v>
      </c>
      <c r="R37" s="113"/>
      <c r="S37" s="203"/>
      <c r="T37" s="206"/>
    </row>
    <row r="38" spans="1:20" ht="30" customHeight="1">
      <c r="A38" s="84" t="s">
        <v>180</v>
      </c>
      <c r="B38" s="85" t="s">
        <v>181</v>
      </c>
      <c r="C38" s="86" t="s">
        <v>200</v>
      </c>
      <c r="D38" s="87" t="s">
        <v>41</v>
      </c>
      <c r="E38" s="88">
        <v>0.059722222222222225</v>
      </c>
      <c r="F38" s="89">
        <v>0.07746527777777777</v>
      </c>
      <c r="G38" s="90"/>
      <c r="H38" s="89">
        <f t="shared" si="0"/>
        <v>0.017743055555555547</v>
      </c>
      <c r="I38" s="90">
        <v>0</v>
      </c>
      <c r="J38" s="90">
        <v>18</v>
      </c>
      <c r="K38" s="90">
        <v>0</v>
      </c>
      <c r="L38" s="90">
        <v>0</v>
      </c>
      <c r="M38" s="90">
        <v>3</v>
      </c>
      <c r="N38" s="90">
        <v>0</v>
      </c>
      <c r="O38" s="91">
        <f t="shared" si="1"/>
        <v>21</v>
      </c>
      <c r="P38" s="89">
        <f t="shared" si="2"/>
        <v>0.0036458333333333334</v>
      </c>
      <c r="Q38" s="92">
        <f t="shared" si="3"/>
        <v>0.02138888888888888</v>
      </c>
      <c r="R38" s="92">
        <f aca="true" t="shared" si="5" ref="R38:R43">10-Q38</f>
        <v>9.97861111111111</v>
      </c>
      <c r="S38" s="201">
        <f>SUM(Q38:Q40)</f>
        <v>0.06043981481481482</v>
      </c>
      <c r="T38" s="204">
        <v>7</v>
      </c>
    </row>
    <row r="39" spans="1:20" ht="30" customHeight="1" thickBot="1">
      <c r="A39" s="93" t="s">
        <v>170</v>
      </c>
      <c r="B39" s="40" t="s">
        <v>171</v>
      </c>
      <c r="C39" s="50" t="s">
        <v>200</v>
      </c>
      <c r="D39" s="41" t="s">
        <v>41</v>
      </c>
      <c r="E39" s="42">
        <v>0.04583333333333334</v>
      </c>
      <c r="F39" s="9">
        <v>0.06297453703703704</v>
      </c>
      <c r="G39" s="2"/>
      <c r="H39" s="9">
        <f t="shared" si="0"/>
        <v>0.0171412037037037</v>
      </c>
      <c r="I39" s="2">
        <v>0</v>
      </c>
      <c r="J39" s="2">
        <v>3</v>
      </c>
      <c r="K39" s="2">
        <v>0</v>
      </c>
      <c r="L39" s="2">
        <v>25</v>
      </c>
      <c r="M39" s="2">
        <v>0</v>
      </c>
      <c r="N39" s="2">
        <v>0</v>
      </c>
      <c r="O39" s="20">
        <f t="shared" si="1"/>
        <v>28</v>
      </c>
      <c r="P39" s="9">
        <f t="shared" si="2"/>
        <v>0.004861111111111111</v>
      </c>
      <c r="Q39" s="15">
        <f t="shared" si="3"/>
        <v>0.02200231481481481</v>
      </c>
      <c r="R39" s="108">
        <f t="shared" si="5"/>
        <v>9.977997685185185</v>
      </c>
      <c r="S39" s="202"/>
      <c r="T39" s="205"/>
    </row>
    <row r="40" spans="1:20" ht="30" customHeight="1" thickBot="1">
      <c r="A40" s="94" t="s">
        <v>193</v>
      </c>
      <c r="B40" s="95" t="s">
        <v>194</v>
      </c>
      <c r="C40" s="95" t="s">
        <v>201</v>
      </c>
      <c r="D40" s="96" t="s">
        <v>41</v>
      </c>
      <c r="E40" s="97">
        <v>0.07916666666666666</v>
      </c>
      <c r="F40" s="98">
        <v>0.09569444444444446</v>
      </c>
      <c r="G40" s="99"/>
      <c r="H40" s="98">
        <f t="shared" si="0"/>
        <v>0.016527777777777794</v>
      </c>
      <c r="I40" s="99">
        <v>0</v>
      </c>
      <c r="J40" s="99">
        <v>0</v>
      </c>
      <c r="K40" s="99">
        <v>3</v>
      </c>
      <c r="L40" s="99">
        <v>0</v>
      </c>
      <c r="M40" s="99">
        <v>0</v>
      </c>
      <c r="N40" s="99">
        <v>0</v>
      </c>
      <c r="O40" s="102">
        <f t="shared" si="1"/>
        <v>3</v>
      </c>
      <c r="P40" s="98">
        <f t="shared" si="2"/>
        <v>0.0005208333333333333</v>
      </c>
      <c r="Q40" s="103">
        <f t="shared" si="3"/>
        <v>0.01704861111111113</v>
      </c>
      <c r="R40" s="115">
        <f t="shared" si="5"/>
        <v>9.982951388888889</v>
      </c>
      <c r="S40" s="203"/>
      <c r="T40" s="206"/>
    </row>
    <row r="41" spans="1:20" ht="30" customHeight="1" thickBot="1">
      <c r="A41" s="84" t="s">
        <v>137</v>
      </c>
      <c r="B41" s="85" t="s">
        <v>138</v>
      </c>
      <c r="C41" s="85" t="s">
        <v>200</v>
      </c>
      <c r="D41" s="109" t="s">
        <v>124</v>
      </c>
      <c r="E41" s="110">
        <v>0.008333333333333333</v>
      </c>
      <c r="F41" s="89">
        <v>0.02395833333333333</v>
      </c>
      <c r="G41" s="90"/>
      <c r="H41" s="89">
        <f t="shared" si="0"/>
        <v>0.015624999999999998</v>
      </c>
      <c r="I41" s="90">
        <v>0</v>
      </c>
      <c r="J41" s="90">
        <v>3</v>
      </c>
      <c r="K41" s="90">
        <v>0</v>
      </c>
      <c r="L41" s="90">
        <v>0</v>
      </c>
      <c r="M41" s="90">
        <v>3</v>
      </c>
      <c r="N41" s="90">
        <v>0</v>
      </c>
      <c r="O41" s="91">
        <f t="shared" si="1"/>
        <v>6</v>
      </c>
      <c r="P41" s="89">
        <f t="shared" si="2"/>
        <v>0.0010416666666666667</v>
      </c>
      <c r="Q41" s="92">
        <f t="shared" si="3"/>
        <v>0.016666666666666666</v>
      </c>
      <c r="R41" s="115">
        <f t="shared" si="5"/>
        <v>9.983333333333333</v>
      </c>
      <c r="S41" s="201">
        <f>SUM(Q41:Q43)</f>
        <v>0.07528935185185186</v>
      </c>
      <c r="T41" s="204">
        <v>8</v>
      </c>
    </row>
    <row r="42" spans="1:20" ht="30" customHeight="1">
      <c r="A42" s="93" t="s">
        <v>147</v>
      </c>
      <c r="B42" s="40" t="s">
        <v>148</v>
      </c>
      <c r="C42" s="40" t="s">
        <v>200</v>
      </c>
      <c r="D42" s="33" t="s">
        <v>124</v>
      </c>
      <c r="E42" s="34">
        <v>0.01875</v>
      </c>
      <c r="F42" s="9">
        <v>0.040682870370370376</v>
      </c>
      <c r="G42" s="2"/>
      <c r="H42" s="9">
        <f t="shared" si="0"/>
        <v>0.021932870370370377</v>
      </c>
      <c r="I42" s="2">
        <v>0</v>
      </c>
      <c r="J42" s="2">
        <v>25</v>
      </c>
      <c r="K42" s="2">
        <v>4</v>
      </c>
      <c r="L42" s="2">
        <v>0</v>
      </c>
      <c r="M42" s="2">
        <v>4</v>
      </c>
      <c r="N42" s="2">
        <v>0</v>
      </c>
      <c r="O42" s="20">
        <f t="shared" si="1"/>
        <v>33</v>
      </c>
      <c r="P42" s="9">
        <f t="shared" si="2"/>
        <v>0.005729166666666667</v>
      </c>
      <c r="Q42" s="15">
        <f t="shared" si="3"/>
        <v>0.027662037037037044</v>
      </c>
      <c r="R42" s="92">
        <f t="shared" si="5"/>
        <v>9.972337962962962</v>
      </c>
      <c r="S42" s="202"/>
      <c r="T42" s="205"/>
    </row>
    <row r="43" spans="1:20" ht="26.25" thickBot="1">
      <c r="A43" s="94" t="s">
        <v>162</v>
      </c>
      <c r="B43" s="95" t="s">
        <v>163</v>
      </c>
      <c r="C43" s="95" t="s">
        <v>201</v>
      </c>
      <c r="D43" s="96" t="s">
        <v>124</v>
      </c>
      <c r="E43" s="97">
        <v>0.035416666666666666</v>
      </c>
      <c r="F43" s="98">
        <v>0.05769675925925926</v>
      </c>
      <c r="G43" s="99"/>
      <c r="H43" s="98">
        <f t="shared" si="0"/>
        <v>0.022280092592592594</v>
      </c>
      <c r="I43" s="99">
        <v>0</v>
      </c>
      <c r="J43" s="99">
        <v>25</v>
      </c>
      <c r="K43" s="99">
        <v>0</v>
      </c>
      <c r="L43" s="99">
        <v>25</v>
      </c>
      <c r="M43" s="99">
        <v>0</v>
      </c>
      <c r="N43" s="99">
        <v>0</v>
      </c>
      <c r="O43" s="102">
        <f t="shared" si="1"/>
        <v>50</v>
      </c>
      <c r="P43" s="98">
        <f t="shared" si="2"/>
        <v>0.008680555555555556</v>
      </c>
      <c r="Q43" s="103">
        <f t="shared" si="3"/>
        <v>0.03096064814814815</v>
      </c>
      <c r="R43" s="108">
        <f t="shared" si="5"/>
        <v>9.969039351851851</v>
      </c>
      <c r="S43" s="203"/>
      <c r="T43" s="206"/>
    </row>
    <row r="44" spans="1:20" ht="25.5">
      <c r="A44" s="84" t="s">
        <v>172</v>
      </c>
      <c r="B44" s="85" t="s">
        <v>173</v>
      </c>
      <c r="C44" s="85" t="s">
        <v>200</v>
      </c>
      <c r="D44" s="109" t="s">
        <v>127</v>
      </c>
      <c r="E44" s="110">
        <v>0.04861111111111111</v>
      </c>
      <c r="F44" s="89">
        <v>0.06280092592592593</v>
      </c>
      <c r="G44" s="90"/>
      <c r="H44" s="89">
        <f t="shared" si="0"/>
        <v>0.014189814814814815</v>
      </c>
      <c r="I44" s="90">
        <v>0</v>
      </c>
      <c r="J44" s="90">
        <v>25</v>
      </c>
      <c r="K44" s="90">
        <v>0</v>
      </c>
      <c r="L44" s="90">
        <v>3</v>
      </c>
      <c r="M44" s="90">
        <v>0</v>
      </c>
      <c r="N44" s="90">
        <v>0</v>
      </c>
      <c r="O44" s="91">
        <f t="shared" si="1"/>
        <v>28</v>
      </c>
      <c r="P44" s="89">
        <f t="shared" si="2"/>
        <v>0.004861111111111111</v>
      </c>
      <c r="Q44" s="92">
        <f t="shared" si="3"/>
        <v>0.019050925925925926</v>
      </c>
      <c r="R44" s="116"/>
      <c r="S44" s="201">
        <f>SUM(Q44:Q46)</f>
        <v>0.07777777777777778</v>
      </c>
      <c r="T44" s="204">
        <v>9</v>
      </c>
    </row>
    <row r="45" spans="1:20" ht="25.5">
      <c r="A45" s="93" t="s">
        <v>182</v>
      </c>
      <c r="B45" s="40" t="s">
        <v>183</v>
      </c>
      <c r="C45" s="50" t="s">
        <v>200</v>
      </c>
      <c r="D45" s="41" t="s">
        <v>127</v>
      </c>
      <c r="E45" s="42">
        <v>0.0625</v>
      </c>
      <c r="F45" s="9">
        <v>0.07907407407407407</v>
      </c>
      <c r="G45" s="2"/>
      <c r="H45" s="9">
        <f t="shared" si="0"/>
        <v>0.016574074074074074</v>
      </c>
      <c r="I45" s="2">
        <v>0</v>
      </c>
      <c r="J45" s="2">
        <v>45</v>
      </c>
      <c r="K45" s="2">
        <v>0</v>
      </c>
      <c r="L45" s="2">
        <v>4</v>
      </c>
      <c r="M45" s="2">
        <v>0</v>
      </c>
      <c r="N45" s="2">
        <v>0</v>
      </c>
      <c r="O45" s="20">
        <f t="shared" si="1"/>
        <v>49</v>
      </c>
      <c r="P45" s="9">
        <f t="shared" si="2"/>
        <v>0.008506944444444445</v>
      </c>
      <c r="Q45" s="15">
        <f t="shared" si="3"/>
        <v>0.02508101851851852</v>
      </c>
      <c r="R45" s="38"/>
      <c r="S45" s="202"/>
      <c r="T45" s="205"/>
    </row>
    <row r="46" spans="1:20" ht="26.25" thickBot="1">
      <c r="A46" s="94" t="s">
        <v>195</v>
      </c>
      <c r="B46" s="95" t="s">
        <v>196</v>
      </c>
      <c r="C46" s="95" t="s">
        <v>201</v>
      </c>
      <c r="D46" s="96" t="s">
        <v>127</v>
      </c>
      <c r="E46" s="97">
        <v>0.08194444444444444</v>
      </c>
      <c r="F46" s="98">
        <v>0.10465277777777778</v>
      </c>
      <c r="G46" s="99"/>
      <c r="H46" s="98">
        <f t="shared" si="0"/>
        <v>0.02270833333333333</v>
      </c>
      <c r="I46" s="99">
        <v>3</v>
      </c>
      <c r="J46" s="99">
        <v>53</v>
      </c>
      <c r="K46" s="99">
        <v>0</v>
      </c>
      <c r="L46" s="99">
        <v>0</v>
      </c>
      <c r="M46" s="99">
        <v>4</v>
      </c>
      <c r="N46" s="99">
        <v>3</v>
      </c>
      <c r="O46" s="102">
        <f t="shared" si="1"/>
        <v>63</v>
      </c>
      <c r="P46" s="98">
        <f t="shared" si="2"/>
        <v>0.010937500000000001</v>
      </c>
      <c r="Q46" s="103">
        <f t="shared" si="3"/>
        <v>0.03364583333333333</v>
      </c>
      <c r="R46" s="113"/>
      <c r="S46" s="203"/>
      <c r="T46" s="206"/>
    </row>
    <row r="47" spans="1:20" ht="25.5">
      <c r="A47" s="84" t="s">
        <v>174</v>
      </c>
      <c r="B47" s="85" t="s">
        <v>175</v>
      </c>
      <c r="C47" s="86" t="s">
        <v>200</v>
      </c>
      <c r="D47" s="87" t="s">
        <v>128</v>
      </c>
      <c r="E47" s="88">
        <v>0.051388888888888894</v>
      </c>
      <c r="F47" s="89">
        <v>0.07402777777777779</v>
      </c>
      <c r="G47" s="90"/>
      <c r="H47" s="89">
        <f t="shared" si="0"/>
        <v>0.022638888888888896</v>
      </c>
      <c r="I47" s="90">
        <v>3</v>
      </c>
      <c r="J47" s="90">
        <v>32</v>
      </c>
      <c r="K47" s="90">
        <v>3</v>
      </c>
      <c r="L47" s="90">
        <v>0</v>
      </c>
      <c r="M47" s="90">
        <v>0</v>
      </c>
      <c r="N47" s="90">
        <v>15</v>
      </c>
      <c r="O47" s="91">
        <f t="shared" si="1"/>
        <v>53</v>
      </c>
      <c r="P47" s="89">
        <f t="shared" si="2"/>
        <v>0.00920138888888889</v>
      </c>
      <c r="Q47" s="92">
        <f t="shared" si="3"/>
        <v>0.03184027777777779</v>
      </c>
      <c r="R47" s="92">
        <f>10-Q47</f>
        <v>9.968159722222222</v>
      </c>
      <c r="S47" s="201">
        <f>SUM(Q47:Q49)</f>
        <v>0.08793981481481483</v>
      </c>
      <c r="T47" s="204">
        <v>10</v>
      </c>
    </row>
    <row r="48" spans="1:20" ht="26.25" thickBot="1">
      <c r="A48" s="93" t="s">
        <v>184</v>
      </c>
      <c r="B48" s="40" t="s">
        <v>185</v>
      </c>
      <c r="C48" s="50" t="s">
        <v>200</v>
      </c>
      <c r="D48" s="41" t="s">
        <v>128</v>
      </c>
      <c r="E48" s="42">
        <v>0.06527777777777778</v>
      </c>
      <c r="F48" s="9">
        <v>0.08814814814814814</v>
      </c>
      <c r="G48" s="2"/>
      <c r="H48" s="9">
        <f t="shared" si="0"/>
        <v>0.02287037037037036</v>
      </c>
      <c r="I48" s="2">
        <v>0</v>
      </c>
      <c r="J48" s="2">
        <v>31</v>
      </c>
      <c r="K48" s="2">
        <v>0</v>
      </c>
      <c r="L48" s="2">
        <v>25</v>
      </c>
      <c r="M48" s="2">
        <v>0</v>
      </c>
      <c r="N48" s="2">
        <v>0</v>
      </c>
      <c r="O48" s="20">
        <f t="shared" si="1"/>
        <v>56</v>
      </c>
      <c r="P48" s="9">
        <f t="shared" si="2"/>
        <v>0.009722222222222222</v>
      </c>
      <c r="Q48" s="15">
        <f t="shared" si="3"/>
        <v>0.03259259259259258</v>
      </c>
      <c r="R48" s="104">
        <f>10-Q48</f>
        <v>9.967407407407407</v>
      </c>
      <c r="S48" s="202"/>
      <c r="T48" s="205"/>
    </row>
    <row r="49" spans="1:20" ht="26.25" thickBot="1">
      <c r="A49" s="94" t="s">
        <v>197</v>
      </c>
      <c r="B49" s="95" t="s">
        <v>5</v>
      </c>
      <c r="C49" s="95" t="s">
        <v>201</v>
      </c>
      <c r="D49" s="96" t="s">
        <v>128</v>
      </c>
      <c r="E49" s="97">
        <v>0.08472222222222221</v>
      </c>
      <c r="F49" s="98">
        <v>0.10770833333333334</v>
      </c>
      <c r="G49" s="98">
        <v>0.0005208333333333333</v>
      </c>
      <c r="H49" s="98">
        <f t="shared" si="0"/>
        <v>0.02246527777777779</v>
      </c>
      <c r="I49" s="99">
        <v>0</v>
      </c>
      <c r="J49" s="99">
        <v>3</v>
      </c>
      <c r="K49" s="99">
        <v>0</v>
      </c>
      <c r="L49" s="99">
        <v>0</v>
      </c>
      <c r="M49" s="99">
        <v>3</v>
      </c>
      <c r="N49" s="99">
        <v>0</v>
      </c>
      <c r="O49" s="102">
        <f t="shared" si="1"/>
        <v>6</v>
      </c>
      <c r="P49" s="98">
        <f t="shared" si="2"/>
        <v>0.0010416666666666667</v>
      </c>
      <c r="Q49" s="103">
        <f t="shared" si="3"/>
        <v>0.023506944444444455</v>
      </c>
      <c r="R49" s="114">
        <f>10-Q49</f>
        <v>9.976493055555556</v>
      </c>
      <c r="S49" s="203"/>
      <c r="T49" s="206"/>
    </row>
    <row r="52" spans="2:18" ht="15">
      <c r="B52" s="66" t="s">
        <v>214</v>
      </c>
      <c r="C52" s="66"/>
      <c r="D52" s="66"/>
      <c r="E52" s="66"/>
      <c r="F52" s="66"/>
      <c r="G52" s="66"/>
      <c r="H52" s="66"/>
      <c r="I52" s="66"/>
      <c r="J52" s="68"/>
      <c r="K52" s="68"/>
      <c r="L52" s="68"/>
      <c r="M52" s="68"/>
      <c r="N52" s="66" t="s">
        <v>216</v>
      </c>
      <c r="O52" s="68"/>
      <c r="P52" s="66"/>
      <c r="Q52" s="66"/>
      <c r="R52" s="66"/>
    </row>
    <row r="53" spans="2:18" ht="15">
      <c r="B53" s="66" t="s">
        <v>215</v>
      </c>
      <c r="C53" s="66"/>
      <c r="D53" s="66"/>
      <c r="E53" s="66"/>
      <c r="F53" s="66"/>
      <c r="G53" s="66"/>
      <c r="H53" s="66"/>
      <c r="I53" s="66"/>
      <c r="J53" s="68"/>
      <c r="K53" s="68"/>
      <c r="L53" s="68"/>
      <c r="M53" s="68"/>
      <c r="N53" s="66" t="s">
        <v>211</v>
      </c>
      <c r="O53" s="68"/>
      <c r="P53" s="66"/>
      <c r="Q53" s="66"/>
      <c r="R53" s="66"/>
    </row>
  </sheetData>
  <mergeCells count="39">
    <mergeCell ref="S32:S34"/>
    <mergeCell ref="T32:T34"/>
    <mergeCell ref="S41:S43"/>
    <mergeCell ref="T41:T43"/>
    <mergeCell ref="S35:S37"/>
    <mergeCell ref="T35:T37"/>
    <mergeCell ref="S38:S40"/>
    <mergeCell ref="T38:T40"/>
    <mergeCell ref="S20:S22"/>
    <mergeCell ref="T20:T22"/>
    <mergeCell ref="S29:S31"/>
    <mergeCell ref="T29:T31"/>
    <mergeCell ref="S23:S25"/>
    <mergeCell ref="T23:T25"/>
    <mergeCell ref="S26:S28"/>
    <mergeCell ref="T26:T28"/>
    <mergeCell ref="S47:S49"/>
    <mergeCell ref="T47:T49"/>
    <mergeCell ref="S44:S46"/>
    <mergeCell ref="T44:T46"/>
    <mergeCell ref="A14:A19"/>
    <mergeCell ref="B14:B19"/>
    <mergeCell ref="D14:D19"/>
    <mergeCell ref="E14:E19"/>
    <mergeCell ref="F14:F19"/>
    <mergeCell ref="G14:G19"/>
    <mergeCell ref="H14:H19"/>
    <mergeCell ref="I14:N14"/>
    <mergeCell ref="I15:I19"/>
    <mergeCell ref="J15:J19"/>
    <mergeCell ref="K15:K19"/>
    <mergeCell ref="L15:L19"/>
    <mergeCell ref="M15:M19"/>
    <mergeCell ref="N15:N19"/>
    <mergeCell ref="T14:T19"/>
    <mergeCell ref="O14:O19"/>
    <mergeCell ref="P14:P19"/>
    <mergeCell ref="Q14:Q19"/>
    <mergeCell ref="S14:S19"/>
  </mergeCells>
  <printOptions/>
  <pageMargins left="0.24" right="0.25" top="0.55" bottom="0.38" header="0.52" footer="0.3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zoomScale="75" zoomScaleNormal="75" workbookViewId="0" topLeftCell="B31">
      <selection activeCell="B25" sqref="A25:IV53"/>
    </sheetView>
  </sheetViews>
  <sheetFormatPr defaultColWidth="9.00390625" defaultRowHeight="12.75"/>
  <cols>
    <col min="1" max="1" width="3.125" style="0" hidden="1" customWidth="1"/>
    <col min="2" max="2" width="5.125" style="0" customWidth="1"/>
    <col min="3" max="3" width="23.125" style="0" customWidth="1"/>
    <col min="4" max="4" width="2.125" style="0" hidden="1" customWidth="1"/>
    <col min="5" max="5" width="17.125" style="0" customWidth="1"/>
    <col min="6" max="6" width="8.125" style="0" customWidth="1"/>
    <col min="7" max="7" width="8.875" style="8" customWidth="1"/>
    <col min="8" max="8" width="8.00390625" style="0" customWidth="1"/>
    <col min="9" max="9" width="9.00390625" style="0" customWidth="1"/>
    <col min="10" max="14" width="4.25390625" style="10" customWidth="1"/>
    <col min="15" max="15" width="4.25390625" style="11" customWidth="1"/>
    <col min="16" max="16" width="4.25390625" style="10" customWidth="1"/>
    <col min="17" max="17" width="8.75390625" style="0" customWidth="1"/>
    <col min="18" max="18" width="8.375" style="0" customWidth="1"/>
    <col min="19" max="19" width="9.625" style="0" hidden="1" customWidth="1"/>
    <col min="20" max="20" width="4.00390625" style="0" customWidth="1"/>
    <col min="21" max="21" width="9.25390625" style="24" bestFit="1" customWidth="1"/>
    <col min="22" max="22" width="4.125" style="0" customWidth="1"/>
  </cols>
  <sheetData>
    <row r="1" spans="2:18" ht="12.75">
      <c r="B1" s="37"/>
      <c r="C1" s="38"/>
      <c r="D1" s="38"/>
      <c r="E1" s="38"/>
      <c r="F1" s="38"/>
      <c r="G1" s="38"/>
      <c r="H1" s="38"/>
      <c r="I1" s="37"/>
      <c r="J1" s="37"/>
      <c r="K1" s="37"/>
      <c r="L1" s="37"/>
      <c r="M1" s="37"/>
      <c r="N1" s="37"/>
      <c r="O1" s="37"/>
      <c r="P1" s="38"/>
      <c r="Q1" s="38"/>
      <c r="R1" s="38"/>
    </row>
    <row r="2" spans="2:18" ht="12.75">
      <c r="B2" s="37"/>
      <c r="C2" s="38"/>
      <c r="D2" s="38"/>
      <c r="E2" s="38"/>
      <c r="F2" s="37" t="s">
        <v>23</v>
      </c>
      <c r="G2" s="37"/>
      <c r="H2" s="38"/>
      <c r="I2" s="37"/>
      <c r="J2" s="37"/>
      <c r="K2"/>
      <c r="L2" s="37"/>
      <c r="M2" s="37"/>
      <c r="N2" s="37"/>
      <c r="O2" s="37"/>
      <c r="P2" s="38"/>
      <c r="Q2" s="38"/>
      <c r="R2" s="38"/>
    </row>
    <row r="3" spans="2:16" ht="12.75">
      <c r="B3" s="37"/>
      <c r="C3" s="38"/>
      <c r="D3" s="38"/>
      <c r="E3" s="38"/>
      <c r="F3" s="37" t="s">
        <v>24</v>
      </c>
      <c r="G3" s="37"/>
      <c r="H3" s="38"/>
      <c r="I3" s="37"/>
      <c r="J3" s="37"/>
      <c r="K3"/>
      <c r="L3" s="37"/>
      <c r="M3" s="37"/>
      <c r="N3" s="37"/>
      <c r="O3" s="37"/>
      <c r="P3"/>
    </row>
    <row r="4" spans="2:18" ht="12.75">
      <c r="B4" s="37"/>
      <c r="C4" s="38"/>
      <c r="D4" s="38"/>
      <c r="E4" s="38"/>
      <c r="F4" s="28" t="s">
        <v>233</v>
      </c>
      <c r="G4" s="28"/>
      <c r="H4" s="38"/>
      <c r="I4" s="37"/>
      <c r="J4" s="37"/>
      <c r="K4"/>
      <c r="L4" s="37"/>
      <c r="M4" s="37"/>
      <c r="N4" s="37"/>
      <c r="O4" s="37"/>
      <c r="P4" s="38"/>
      <c r="Q4" s="38"/>
      <c r="R4" s="38"/>
    </row>
    <row r="5" spans="2:18" ht="18">
      <c r="B5" s="37"/>
      <c r="C5" s="38"/>
      <c r="D5" s="38"/>
      <c r="E5" s="38"/>
      <c r="F5" s="38"/>
      <c r="G5" s="38"/>
      <c r="H5" s="38"/>
      <c r="I5" s="37"/>
      <c r="J5" s="29" t="s">
        <v>25</v>
      </c>
      <c r="K5" s="37"/>
      <c r="L5" s="37"/>
      <c r="M5" s="37"/>
      <c r="N5"/>
      <c r="O5" s="37"/>
      <c r="P5"/>
      <c r="Q5" s="29"/>
      <c r="R5" s="38"/>
    </row>
    <row r="6" spans="2:18" ht="12.75">
      <c r="B6" s="37"/>
      <c r="C6" s="38"/>
      <c r="D6" s="38"/>
      <c r="E6" s="38"/>
      <c r="F6" s="28"/>
      <c r="G6" s="28"/>
      <c r="H6" s="28"/>
      <c r="I6" s="28"/>
      <c r="J6" s="38" t="s">
        <v>26</v>
      </c>
      <c r="L6" s="28"/>
      <c r="M6" s="28"/>
      <c r="N6"/>
      <c r="O6" s="28"/>
      <c r="P6"/>
      <c r="Q6" s="38"/>
      <c r="R6" s="38"/>
    </row>
    <row r="7" spans="2:18" ht="12.75">
      <c r="B7" s="37"/>
      <c r="C7" s="38"/>
      <c r="D7" s="38"/>
      <c r="E7" s="38"/>
      <c r="F7" s="37"/>
      <c r="G7" s="37"/>
      <c r="H7" s="37"/>
      <c r="I7" s="37"/>
      <c r="J7" s="30" t="s">
        <v>27</v>
      </c>
      <c r="K7" s="37"/>
      <c r="L7" s="37"/>
      <c r="M7" s="37"/>
      <c r="N7"/>
      <c r="O7" s="37"/>
      <c r="P7" s="31"/>
      <c r="Q7" s="31"/>
      <c r="R7" s="38"/>
    </row>
    <row r="8" spans="2:16" ht="23.25">
      <c r="B8" s="37"/>
      <c r="C8" s="38"/>
      <c r="D8" s="38"/>
      <c r="E8" s="38"/>
      <c r="F8" s="32" t="s">
        <v>28</v>
      </c>
      <c r="G8" s="32"/>
      <c r="H8" s="37"/>
      <c r="I8" s="37"/>
      <c r="J8" s="37"/>
      <c r="K8"/>
      <c r="L8" s="37"/>
      <c r="M8" s="37"/>
      <c r="N8" s="37"/>
      <c r="O8" s="37"/>
      <c r="P8"/>
    </row>
    <row r="9" spans="2:16" ht="12.75">
      <c r="B9" s="37"/>
      <c r="C9" s="38"/>
      <c r="D9" s="38"/>
      <c r="E9" s="38"/>
      <c r="F9" s="37" t="s">
        <v>29</v>
      </c>
      <c r="G9" s="37"/>
      <c r="H9" s="37"/>
      <c r="I9" s="37"/>
      <c r="J9" s="37"/>
      <c r="K9"/>
      <c r="L9" s="37"/>
      <c r="M9" s="37"/>
      <c r="N9" s="37"/>
      <c r="O9" s="37"/>
      <c r="P9"/>
    </row>
    <row r="10" spans="2:18" ht="12.75">
      <c r="B10" s="37"/>
      <c r="C10" s="38"/>
      <c r="D10" s="38"/>
      <c r="E10" s="38"/>
      <c r="F10" s="37" t="s">
        <v>31</v>
      </c>
      <c r="G10" s="37"/>
      <c r="H10" s="38"/>
      <c r="I10" s="37"/>
      <c r="J10" s="37"/>
      <c r="K10"/>
      <c r="L10" s="37"/>
      <c r="M10" s="37"/>
      <c r="N10" s="37"/>
      <c r="O10" s="37"/>
      <c r="P10" s="38"/>
      <c r="Q10" s="38"/>
      <c r="R10" s="38"/>
    </row>
    <row r="11" spans="2:18" ht="12.75">
      <c r="B11" s="37"/>
      <c r="C11" s="38"/>
      <c r="D11" s="38"/>
      <c r="E11" s="38"/>
      <c r="F11" s="37" t="s">
        <v>49</v>
      </c>
      <c r="G11" s="37"/>
      <c r="H11" s="38"/>
      <c r="I11" s="37"/>
      <c r="J11" s="37"/>
      <c r="K11"/>
      <c r="L11" s="37"/>
      <c r="M11" s="37"/>
      <c r="N11" s="37"/>
      <c r="O11" s="37"/>
      <c r="P11" s="38"/>
      <c r="Q11" s="38"/>
      <c r="R11" s="38"/>
    </row>
    <row r="12" spans="2:18" ht="12.75">
      <c r="B12" s="37"/>
      <c r="C12" s="38"/>
      <c r="D12" s="38"/>
      <c r="E12" s="38"/>
      <c r="F12" s="38"/>
      <c r="G12" s="38"/>
      <c r="H12" s="38"/>
      <c r="I12" s="37"/>
      <c r="J12" s="37"/>
      <c r="K12" s="37"/>
      <c r="L12" s="37"/>
      <c r="M12" s="37"/>
      <c r="N12" s="37"/>
      <c r="O12" s="37"/>
      <c r="P12" s="38"/>
      <c r="Q12" s="38"/>
      <c r="R12" s="38"/>
    </row>
    <row r="13" spans="2:18" ht="12.75">
      <c r="B13" s="37"/>
      <c r="C13" s="38"/>
      <c r="D13" s="38"/>
      <c r="E13" s="38"/>
      <c r="F13" s="38"/>
      <c r="G13" s="38"/>
      <c r="H13" s="38"/>
      <c r="I13" s="37"/>
      <c r="J13" s="37"/>
      <c r="K13" s="37"/>
      <c r="L13" s="37"/>
      <c r="M13" s="37"/>
      <c r="N13" s="37"/>
      <c r="O13" s="37"/>
      <c r="P13" s="38"/>
      <c r="Q13" s="38"/>
      <c r="R13" s="38"/>
    </row>
    <row r="14" spans="2:18" ht="12.75">
      <c r="B14" s="10"/>
      <c r="C14" s="37" t="s">
        <v>30</v>
      </c>
      <c r="D14" s="37"/>
      <c r="E14" s="38"/>
      <c r="F14" s="38"/>
      <c r="G14" s="38"/>
      <c r="H14" s="38"/>
      <c r="I14" s="37"/>
      <c r="J14" s="37"/>
      <c r="K14" s="37"/>
      <c r="L14" s="37"/>
      <c r="M14" s="37"/>
      <c r="N14" s="37"/>
      <c r="O14" s="38" t="s">
        <v>32</v>
      </c>
      <c r="P14"/>
      <c r="Q14" s="38"/>
      <c r="R14" s="38"/>
    </row>
    <row r="15" spans="2:18" ht="12.75" hidden="1">
      <c r="B15" s="10"/>
      <c r="C15" s="37"/>
      <c r="D15" s="37"/>
      <c r="E15" s="38"/>
      <c r="F15" s="38"/>
      <c r="G15" s="38"/>
      <c r="H15" s="38"/>
      <c r="I15" s="37"/>
      <c r="J15" s="37"/>
      <c r="K15" s="37"/>
      <c r="L15" s="37"/>
      <c r="M15" s="37"/>
      <c r="N15" s="43">
        <v>0.00017361111111111112</v>
      </c>
      <c r="O15" s="37"/>
      <c r="P15"/>
      <c r="Q15" s="38"/>
      <c r="R15" s="38"/>
    </row>
    <row r="16" spans="1:22" ht="12.75" customHeight="1">
      <c r="A16" s="208" t="s">
        <v>0</v>
      </c>
      <c r="B16" s="179" t="s">
        <v>7</v>
      </c>
      <c r="C16" s="193" t="s">
        <v>8</v>
      </c>
      <c r="D16" s="35"/>
      <c r="E16" s="186" t="s">
        <v>1</v>
      </c>
      <c r="F16" s="186" t="s">
        <v>2</v>
      </c>
      <c r="G16" s="186" t="s">
        <v>9</v>
      </c>
      <c r="H16" s="189" t="s">
        <v>10</v>
      </c>
      <c r="I16" s="189" t="s">
        <v>11</v>
      </c>
      <c r="J16" s="190" t="s">
        <v>119</v>
      </c>
      <c r="K16" s="191"/>
      <c r="L16" s="191"/>
      <c r="M16" s="191"/>
      <c r="N16" s="191"/>
      <c r="O16" s="191"/>
      <c r="P16" s="183" t="s">
        <v>15</v>
      </c>
      <c r="Q16" s="179" t="s">
        <v>16</v>
      </c>
      <c r="R16" s="183" t="s">
        <v>14</v>
      </c>
      <c r="S16" s="47"/>
      <c r="T16" s="183" t="s">
        <v>17</v>
      </c>
      <c r="U16" s="207" t="s">
        <v>20</v>
      </c>
      <c r="V16" s="207" t="s">
        <v>21</v>
      </c>
    </row>
    <row r="17" spans="1:22" ht="12.75" customHeight="1">
      <c r="A17" s="209"/>
      <c r="B17" s="180"/>
      <c r="C17" s="194"/>
      <c r="D17" s="36"/>
      <c r="E17" s="187"/>
      <c r="F17" s="187"/>
      <c r="G17" s="187"/>
      <c r="H17" s="189"/>
      <c r="I17" s="189"/>
      <c r="J17" s="179" t="s">
        <v>219</v>
      </c>
      <c r="K17" s="179" t="s">
        <v>220</v>
      </c>
      <c r="L17" s="182" t="s">
        <v>221</v>
      </c>
      <c r="M17" s="182" t="s">
        <v>225</v>
      </c>
      <c r="N17" s="182" t="s">
        <v>12</v>
      </c>
      <c r="O17" s="182" t="s">
        <v>223</v>
      </c>
      <c r="P17" s="184"/>
      <c r="Q17" s="180"/>
      <c r="R17" s="184"/>
      <c r="S17" s="48"/>
      <c r="T17" s="184"/>
      <c r="U17" s="207"/>
      <c r="V17" s="207"/>
    </row>
    <row r="18" spans="1:22" ht="12.75">
      <c r="A18" s="209"/>
      <c r="B18" s="180"/>
      <c r="C18" s="194"/>
      <c r="D18" s="36"/>
      <c r="E18" s="187"/>
      <c r="F18" s="187"/>
      <c r="G18" s="187"/>
      <c r="H18" s="189"/>
      <c r="I18" s="189"/>
      <c r="J18" s="180"/>
      <c r="K18" s="180"/>
      <c r="L18" s="182"/>
      <c r="M18" s="182"/>
      <c r="N18" s="182"/>
      <c r="O18" s="182"/>
      <c r="P18" s="184"/>
      <c r="Q18" s="180"/>
      <c r="R18" s="184"/>
      <c r="S18" s="48"/>
      <c r="T18" s="184"/>
      <c r="U18" s="207"/>
      <c r="V18" s="207"/>
    </row>
    <row r="19" spans="1:22" ht="12.75">
      <c r="A19" s="209"/>
      <c r="B19" s="180"/>
      <c r="C19" s="194"/>
      <c r="D19" s="36"/>
      <c r="E19" s="187"/>
      <c r="F19" s="187"/>
      <c r="G19" s="187"/>
      <c r="H19" s="189"/>
      <c r="I19" s="189"/>
      <c r="J19" s="180"/>
      <c r="K19" s="180"/>
      <c r="L19" s="182"/>
      <c r="M19" s="182"/>
      <c r="N19" s="182"/>
      <c r="O19" s="182"/>
      <c r="P19" s="184"/>
      <c r="Q19" s="180"/>
      <c r="R19" s="184"/>
      <c r="S19" s="48"/>
      <c r="T19" s="184"/>
      <c r="U19" s="207"/>
      <c r="V19" s="207"/>
    </row>
    <row r="20" spans="1:22" ht="12.75">
      <c r="A20" s="209"/>
      <c r="B20" s="180"/>
      <c r="C20" s="194"/>
      <c r="D20" s="36"/>
      <c r="E20" s="187"/>
      <c r="F20" s="187"/>
      <c r="G20" s="187"/>
      <c r="H20" s="189"/>
      <c r="I20" s="189"/>
      <c r="J20" s="180"/>
      <c r="K20" s="180"/>
      <c r="L20" s="182"/>
      <c r="M20" s="182"/>
      <c r="N20" s="182"/>
      <c r="O20" s="182"/>
      <c r="P20" s="184"/>
      <c r="Q20" s="180"/>
      <c r="R20" s="184"/>
      <c r="S20" s="48"/>
      <c r="T20" s="184"/>
      <c r="U20" s="207"/>
      <c r="V20" s="207"/>
    </row>
    <row r="21" spans="1:22" ht="90.75" customHeight="1">
      <c r="A21" s="210"/>
      <c r="B21" s="181"/>
      <c r="C21" s="195"/>
      <c r="D21" s="7"/>
      <c r="E21" s="188"/>
      <c r="F21" s="188"/>
      <c r="G21" s="188"/>
      <c r="H21" s="189"/>
      <c r="I21" s="189"/>
      <c r="J21" s="181"/>
      <c r="K21" s="181"/>
      <c r="L21" s="182"/>
      <c r="M21" s="182"/>
      <c r="N21" s="182"/>
      <c r="O21" s="182"/>
      <c r="P21" s="185"/>
      <c r="Q21" s="181"/>
      <c r="R21" s="185"/>
      <c r="S21" s="49"/>
      <c r="T21" s="185"/>
      <c r="U21" s="207"/>
      <c r="V21" s="207"/>
    </row>
    <row r="22" spans="1:22" ht="15.75" customHeight="1">
      <c r="A22" s="5"/>
      <c r="B22" s="6"/>
      <c r="C22" s="81" t="s">
        <v>120</v>
      </c>
      <c r="D22" s="7"/>
      <c r="E22" s="1"/>
      <c r="F22" s="1"/>
      <c r="G22" s="1"/>
      <c r="H22" s="2"/>
      <c r="I22" s="2"/>
      <c r="J22" s="16"/>
      <c r="K22" s="16"/>
      <c r="L22" s="17"/>
      <c r="M22" s="17"/>
      <c r="N22" s="17"/>
      <c r="O22" s="18"/>
      <c r="P22" s="19"/>
      <c r="Q22" s="16"/>
      <c r="R22" s="19"/>
      <c r="S22" s="22"/>
      <c r="T22" s="22"/>
      <c r="U22" s="25"/>
      <c r="V22" s="23"/>
    </row>
    <row r="23" spans="1:22" ht="25.5" customHeight="1">
      <c r="A23" s="2">
        <v>1</v>
      </c>
      <c r="B23" s="39" t="s">
        <v>43</v>
      </c>
      <c r="C23" s="44" t="s">
        <v>82</v>
      </c>
      <c r="D23" s="73" t="s">
        <v>200</v>
      </c>
      <c r="E23" s="149" t="s">
        <v>38</v>
      </c>
      <c r="F23" s="42">
        <v>0.052083333333333336</v>
      </c>
      <c r="G23" s="117">
        <v>0.059363425925925924</v>
      </c>
      <c r="H23" s="2"/>
      <c r="I23" s="117">
        <f aca="true" t="shared" si="0" ref="I23:I50">G23-F23-H23</f>
        <v>0.007280092592592588</v>
      </c>
      <c r="J23" s="2">
        <v>0</v>
      </c>
      <c r="K23" s="2">
        <v>0</v>
      </c>
      <c r="L23" s="2">
        <v>0</v>
      </c>
      <c r="M23" s="2">
        <v>6</v>
      </c>
      <c r="N23" s="2">
        <v>3</v>
      </c>
      <c r="O23" s="2">
        <v>0</v>
      </c>
      <c r="P23" s="20">
        <f aca="true" t="shared" si="1" ref="P23:P50">SUM(J23:O23)</f>
        <v>9</v>
      </c>
      <c r="Q23" s="9">
        <f aca="true" t="shared" si="2" ref="Q23:Q50">P23*$N$15</f>
        <v>0.0015625</v>
      </c>
      <c r="R23" s="15">
        <f aca="true" t="shared" si="3" ref="R23:R50">I23+Q23</f>
        <v>0.008842592592592588</v>
      </c>
      <c r="S23" s="60">
        <f aca="true" t="shared" si="4" ref="S23:S50">10-R23</f>
        <v>9.991157407407407</v>
      </c>
      <c r="T23" s="2">
        <f aca="true" t="shared" si="5" ref="T23:T50">RANK(S23,$S$23:$S$50)</f>
        <v>1</v>
      </c>
      <c r="U23" s="25">
        <v>1</v>
      </c>
      <c r="V23" s="2" t="str">
        <f>IF(U23&lt;=$H$71,"II",IF(U23&lt;=$H$72,"III",IF(U23&lt;=$H$73,"IIю",IF(U23&lt;=$H$74,"IIIю",IF(U23&gt;$H$74," ")))))</f>
        <v>II</v>
      </c>
    </row>
    <row r="24" spans="1:22" ht="25.5" customHeight="1">
      <c r="A24" s="2">
        <v>2</v>
      </c>
      <c r="B24" s="39" t="s">
        <v>45</v>
      </c>
      <c r="C24" s="44" t="s">
        <v>70</v>
      </c>
      <c r="D24" s="73" t="s">
        <v>200</v>
      </c>
      <c r="E24" s="149" t="s">
        <v>37</v>
      </c>
      <c r="F24" s="42">
        <v>0.03263888888888889</v>
      </c>
      <c r="G24" s="130">
        <v>0.04177083333333333</v>
      </c>
      <c r="H24" s="12">
        <v>0.0001388888888888889</v>
      </c>
      <c r="I24" s="117">
        <f t="shared" si="0"/>
        <v>0.008993055555555554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2">
        <v>0</v>
      </c>
      <c r="P24" s="20">
        <f t="shared" si="1"/>
        <v>0</v>
      </c>
      <c r="Q24" s="9">
        <f t="shared" si="2"/>
        <v>0</v>
      </c>
      <c r="R24" s="15">
        <f t="shared" si="3"/>
        <v>0.008993055555555554</v>
      </c>
      <c r="S24" s="15">
        <f t="shared" si="4"/>
        <v>9.991006944444445</v>
      </c>
      <c r="T24" s="2">
        <f t="shared" si="5"/>
        <v>2</v>
      </c>
      <c r="U24" s="26">
        <f>R24*100%/$R$23</f>
        <v>1.017015706806283</v>
      </c>
      <c r="V24" s="2" t="str">
        <f aca="true" t="shared" si="6" ref="V24:V50">IF(U24&lt;=$H$71,"II",IF(U24&lt;=$H$72,"III",IF(U24&lt;=$H$73,"IIю",IF(U24&lt;=$H$74,"IIIю",IF(U24&gt;$H$74," ")))))</f>
        <v>II</v>
      </c>
    </row>
    <row r="25" spans="1:22" ht="25.5" customHeight="1">
      <c r="A25" s="2">
        <v>3</v>
      </c>
      <c r="B25" s="39" t="s">
        <v>47</v>
      </c>
      <c r="C25" s="44" t="s">
        <v>51</v>
      </c>
      <c r="D25" s="73" t="s">
        <v>200</v>
      </c>
      <c r="E25" s="149" t="s">
        <v>36</v>
      </c>
      <c r="F25" s="42">
        <v>0.00625</v>
      </c>
      <c r="G25" s="117">
        <v>0.01525462962962963</v>
      </c>
      <c r="H25" s="2"/>
      <c r="I25" s="117">
        <f t="shared" si="0"/>
        <v>0.00900462962962963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0">
        <f t="shared" si="1"/>
        <v>0</v>
      </c>
      <c r="Q25" s="9">
        <f t="shared" si="2"/>
        <v>0</v>
      </c>
      <c r="R25" s="15">
        <f t="shared" si="3"/>
        <v>0.00900462962962963</v>
      </c>
      <c r="S25" s="15">
        <f t="shared" si="4"/>
        <v>9.99099537037037</v>
      </c>
      <c r="T25" s="2">
        <f t="shared" si="5"/>
        <v>3</v>
      </c>
      <c r="U25" s="26">
        <f aca="true" t="shared" si="7" ref="U25:U50">R25*100%/$R$23</f>
        <v>1.0183246073298435</v>
      </c>
      <c r="V25" s="2" t="str">
        <f t="shared" si="6"/>
        <v>II</v>
      </c>
    </row>
    <row r="26" spans="1:22" ht="25.5" customHeight="1">
      <c r="A26" s="2">
        <v>4</v>
      </c>
      <c r="B26" s="39" t="s">
        <v>50</v>
      </c>
      <c r="C26" s="44" t="s">
        <v>61</v>
      </c>
      <c r="D26" s="73" t="s">
        <v>200</v>
      </c>
      <c r="E26" s="149" t="s">
        <v>36</v>
      </c>
      <c r="F26" s="42">
        <v>0.01875</v>
      </c>
      <c r="G26" s="117">
        <v>0.028969907407407406</v>
      </c>
      <c r="H26" s="9"/>
      <c r="I26" s="117">
        <f t="shared" si="0"/>
        <v>0.010219907407407407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0">
        <f t="shared" si="1"/>
        <v>0</v>
      </c>
      <c r="Q26" s="9">
        <f t="shared" si="2"/>
        <v>0</v>
      </c>
      <c r="R26" s="15">
        <f t="shared" si="3"/>
        <v>0.010219907407407407</v>
      </c>
      <c r="S26" s="15">
        <f t="shared" si="4"/>
        <v>9.989780092592593</v>
      </c>
      <c r="T26" s="2">
        <f t="shared" si="5"/>
        <v>4</v>
      </c>
      <c r="U26" s="26">
        <f t="shared" si="7"/>
        <v>1.1557591623036654</v>
      </c>
      <c r="V26" s="2" t="str">
        <f t="shared" si="6"/>
        <v>III</v>
      </c>
    </row>
    <row r="27" spans="1:22" s="13" customFormat="1" ht="25.5" customHeight="1">
      <c r="A27" s="2">
        <v>5</v>
      </c>
      <c r="B27" s="39" t="s">
        <v>52</v>
      </c>
      <c r="C27" s="44" t="s">
        <v>55</v>
      </c>
      <c r="D27" s="73" t="s">
        <v>200</v>
      </c>
      <c r="E27" s="149" t="s">
        <v>33</v>
      </c>
      <c r="F27" s="42">
        <v>0.010416666666666666</v>
      </c>
      <c r="G27" s="117">
        <v>0.02096064814814815</v>
      </c>
      <c r="H27" s="2"/>
      <c r="I27" s="117">
        <f t="shared" si="0"/>
        <v>0.010543981481481482</v>
      </c>
      <c r="J27" s="2">
        <v>0</v>
      </c>
      <c r="K27" s="2">
        <v>0</v>
      </c>
      <c r="L27" s="2">
        <v>0</v>
      </c>
      <c r="M27" s="2">
        <v>1</v>
      </c>
      <c r="N27" s="2">
        <v>3</v>
      </c>
      <c r="O27" s="2">
        <v>0</v>
      </c>
      <c r="P27" s="20">
        <f t="shared" si="1"/>
        <v>4</v>
      </c>
      <c r="Q27" s="9">
        <f t="shared" si="2"/>
        <v>0.0006944444444444445</v>
      </c>
      <c r="R27" s="15">
        <f t="shared" si="3"/>
        <v>0.011238425925925926</v>
      </c>
      <c r="S27" s="15">
        <f t="shared" si="4"/>
        <v>9.988761574074074</v>
      </c>
      <c r="T27" s="2">
        <f t="shared" si="5"/>
        <v>5</v>
      </c>
      <c r="U27" s="26">
        <f t="shared" si="7"/>
        <v>1.270942408376964</v>
      </c>
      <c r="V27" s="2" t="str">
        <f t="shared" si="6"/>
        <v>III</v>
      </c>
    </row>
    <row r="28" spans="1:22" ht="25.5" customHeight="1">
      <c r="A28" s="2">
        <v>6</v>
      </c>
      <c r="B28" s="129" t="s">
        <v>228</v>
      </c>
      <c r="C28" s="44" t="s">
        <v>44</v>
      </c>
      <c r="D28" s="73" t="s">
        <v>200</v>
      </c>
      <c r="E28" s="149" t="s">
        <v>33</v>
      </c>
      <c r="F28" s="42">
        <v>0</v>
      </c>
      <c r="G28" s="117">
        <v>0.011458333333333334</v>
      </c>
      <c r="H28" s="2"/>
      <c r="I28" s="117">
        <f t="shared" si="0"/>
        <v>0.011458333333333334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0">
        <f t="shared" si="1"/>
        <v>0</v>
      </c>
      <c r="Q28" s="9">
        <f t="shared" si="2"/>
        <v>0</v>
      </c>
      <c r="R28" s="15">
        <f t="shared" si="3"/>
        <v>0.011458333333333334</v>
      </c>
      <c r="S28" s="15">
        <f t="shared" si="4"/>
        <v>9.988541666666666</v>
      </c>
      <c r="T28" s="2">
        <f t="shared" si="5"/>
        <v>6</v>
      </c>
      <c r="U28" s="26">
        <f t="shared" si="7"/>
        <v>1.2958115183246082</v>
      </c>
      <c r="V28" s="2" t="str">
        <f t="shared" si="6"/>
        <v>III</v>
      </c>
    </row>
    <row r="29" spans="1:22" ht="25.5" customHeight="1">
      <c r="A29" s="2">
        <v>7</v>
      </c>
      <c r="B29" s="39" t="s">
        <v>54</v>
      </c>
      <c r="C29" s="44" t="s">
        <v>46</v>
      </c>
      <c r="D29" s="73" t="s">
        <v>200</v>
      </c>
      <c r="E29" s="149" t="s">
        <v>34</v>
      </c>
      <c r="F29" s="42">
        <v>0.0020833333333333333</v>
      </c>
      <c r="G29" s="117">
        <v>0.01255787037037037</v>
      </c>
      <c r="H29" s="2"/>
      <c r="I29" s="117">
        <f t="shared" si="0"/>
        <v>0.010474537037037037</v>
      </c>
      <c r="J29" s="2">
        <v>0</v>
      </c>
      <c r="K29" s="2">
        <v>0</v>
      </c>
      <c r="L29" s="2">
        <v>0</v>
      </c>
      <c r="M29" s="2">
        <v>6</v>
      </c>
      <c r="N29" s="2">
        <v>1</v>
      </c>
      <c r="O29" s="2">
        <v>0</v>
      </c>
      <c r="P29" s="20">
        <f t="shared" si="1"/>
        <v>7</v>
      </c>
      <c r="Q29" s="9">
        <f t="shared" si="2"/>
        <v>0.0012152777777777778</v>
      </c>
      <c r="R29" s="15">
        <f t="shared" si="3"/>
        <v>0.011689814814814816</v>
      </c>
      <c r="S29" s="15">
        <f t="shared" si="4"/>
        <v>9.988310185185185</v>
      </c>
      <c r="T29" s="2">
        <f t="shared" si="5"/>
        <v>7</v>
      </c>
      <c r="U29" s="26">
        <f t="shared" si="7"/>
        <v>1.3219895287958123</v>
      </c>
      <c r="V29" s="2" t="str">
        <f t="shared" si="6"/>
        <v>IIю</v>
      </c>
    </row>
    <row r="30" spans="1:22" ht="25.5" customHeight="1">
      <c r="A30" s="2">
        <v>8</v>
      </c>
      <c r="B30" s="39" t="s">
        <v>56</v>
      </c>
      <c r="C30" s="44" t="s">
        <v>53</v>
      </c>
      <c r="D30" s="73" t="s">
        <v>200</v>
      </c>
      <c r="E30" s="149" t="s">
        <v>37</v>
      </c>
      <c r="F30" s="42">
        <v>0.008333333333333333</v>
      </c>
      <c r="G30" s="117">
        <v>0.018703703703703705</v>
      </c>
      <c r="H30" s="2"/>
      <c r="I30" s="117">
        <f t="shared" si="0"/>
        <v>0.010370370370370372</v>
      </c>
      <c r="J30" s="2">
        <v>3</v>
      </c>
      <c r="K30" s="2">
        <v>0</v>
      </c>
      <c r="L30" s="2">
        <v>0</v>
      </c>
      <c r="M30" s="2">
        <v>3</v>
      </c>
      <c r="N30" s="2">
        <v>3</v>
      </c>
      <c r="O30" s="2">
        <v>0</v>
      </c>
      <c r="P30" s="20">
        <f t="shared" si="1"/>
        <v>9</v>
      </c>
      <c r="Q30" s="9">
        <f t="shared" si="2"/>
        <v>0.0015625</v>
      </c>
      <c r="R30" s="15">
        <f t="shared" si="3"/>
        <v>0.011932870370370371</v>
      </c>
      <c r="S30" s="15">
        <f t="shared" si="4"/>
        <v>9.988067129629629</v>
      </c>
      <c r="T30" s="2">
        <f t="shared" si="5"/>
        <v>8</v>
      </c>
      <c r="U30" s="26">
        <f t="shared" si="7"/>
        <v>1.3494764397905767</v>
      </c>
      <c r="V30" s="2" t="str">
        <f t="shared" si="6"/>
        <v>IIю</v>
      </c>
    </row>
    <row r="31" spans="1:22" ht="25.5" customHeight="1">
      <c r="A31" s="2">
        <v>9</v>
      </c>
      <c r="B31" s="39" t="s">
        <v>58</v>
      </c>
      <c r="C31" s="44" t="s">
        <v>63</v>
      </c>
      <c r="D31" s="73" t="s">
        <v>200</v>
      </c>
      <c r="E31" s="149" t="s">
        <v>37</v>
      </c>
      <c r="F31" s="42">
        <v>0.02152777777777778</v>
      </c>
      <c r="G31" s="117">
        <v>0.032962962962962965</v>
      </c>
      <c r="H31" s="2"/>
      <c r="I31" s="117">
        <f t="shared" si="0"/>
        <v>0.011435185185185184</v>
      </c>
      <c r="J31" s="2">
        <v>0</v>
      </c>
      <c r="K31" s="2">
        <v>0</v>
      </c>
      <c r="L31" s="2">
        <v>0</v>
      </c>
      <c r="M31" s="2">
        <v>3</v>
      </c>
      <c r="N31" s="2">
        <v>0</v>
      </c>
      <c r="O31" s="2">
        <v>0</v>
      </c>
      <c r="P31" s="20">
        <f t="shared" si="1"/>
        <v>3</v>
      </c>
      <c r="Q31" s="9">
        <f t="shared" si="2"/>
        <v>0.0005208333333333333</v>
      </c>
      <c r="R31" s="15">
        <f t="shared" si="3"/>
        <v>0.011956018518518517</v>
      </c>
      <c r="S31" s="15">
        <f t="shared" si="4"/>
        <v>9.988043981481482</v>
      </c>
      <c r="T31" s="2">
        <f t="shared" si="5"/>
        <v>9</v>
      </c>
      <c r="U31" s="26">
        <f t="shared" si="7"/>
        <v>1.3520942408376968</v>
      </c>
      <c r="V31" s="2" t="str">
        <f t="shared" si="6"/>
        <v>IIю</v>
      </c>
    </row>
    <row r="32" spans="1:22" ht="25.5" customHeight="1">
      <c r="A32" s="2">
        <v>10</v>
      </c>
      <c r="B32" s="39" t="s">
        <v>60</v>
      </c>
      <c r="C32" s="44" t="s">
        <v>48</v>
      </c>
      <c r="D32" s="73" t="s">
        <v>200</v>
      </c>
      <c r="E32" s="149" t="s">
        <v>35</v>
      </c>
      <c r="F32" s="42">
        <v>0.004166666666666667</v>
      </c>
      <c r="G32" s="117">
        <v>0.01625</v>
      </c>
      <c r="H32" s="2"/>
      <c r="I32" s="117">
        <f t="shared" si="0"/>
        <v>0.012083333333333335</v>
      </c>
      <c r="J32" s="2">
        <v>0</v>
      </c>
      <c r="K32" s="2">
        <v>0</v>
      </c>
      <c r="L32" s="2">
        <v>0</v>
      </c>
      <c r="M32" s="2">
        <v>1</v>
      </c>
      <c r="N32" s="2">
        <v>0</v>
      </c>
      <c r="O32" s="2">
        <v>0</v>
      </c>
      <c r="P32" s="20">
        <f t="shared" si="1"/>
        <v>1</v>
      </c>
      <c r="Q32" s="9">
        <f t="shared" si="2"/>
        <v>0.00017361111111111112</v>
      </c>
      <c r="R32" s="15">
        <f t="shared" si="3"/>
        <v>0.012256944444444445</v>
      </c>
      <c r="S32" s="15">
        <f t="shared" si="4"/>
        <v>9.987743055555555</v>
      </c>
      <c r="T32" s="2">
        <f t="shared" si="5"/>
        <v>10</v>
      </c>
      <c r="U32" s="26">
        <f t="shared" si="7"/>
        <v>1.3861256544502627</v>
      </c>
      <c r="V32" s="2" t="str">
        <f t="shared" si="6"/>
        <v>IIю</v>
      </c>
    </row>
    <row r="33" spans="1:22" ht="25.5" customHeight="1">
      <c r="A33" s="2">
        <v>11</v>
      </c>
      <c r="B33" s="39" t="s">
        <v>62</v>
      </c>
      <c r="C33" s="44" t="s">
        <v>59</v>
      </c>
      <c r="D33" s="73" t="s">
        <v>200</v>
      </c>
      <c r="E33" s="149" t="s">
        <v>35</v>
      </c>
      <c r="F33" s="42">
        <v>0.015972222222222224</v>
      </c>
      <c r="G33" s="117">
        <v>0.027974537037037034</v>
      </c>
      <c r="H33" s="2"/>
      <c r="I33" s="117">
        <f t="shared" si="0"/>
        <v>0.01200231481481481</v>
      </c>
      <c r="J33" s="2">
        <v>0</v>
      </c>
      <c r="K33" s="2">
        <v>0</v>
      </c>
      <c r="L33" s="2">
        <v>0</v>
      </c>
      <c r="M33" s="2">
        <v>3</v>
      </c>
      <c r="N33" s="2">
        <v>0</v>
      </c>
      <c r="O33" s="2">
        <v>0</v>
      </c>
      <c r="P33" s="20">
        <f t="shared" si="1"/>
        <v>3</v>
      </c>
      <c r="Q33" s="9">
        <f t="shared" si="2"/>
        <v>0.0005208333333333333</v>
      </c>
      <c r="R33" s="15">
        <f t="shared" si="3"/>
        <v>0.012523148148148143</v>
      </c>
      <c r="S33" s="15">
        <f t="shared" si="4"/>
        <v>9.987476851851852</v>
      </c>
      <c r="T33" s="2">
        <f t="shared" si="5"/>
        <v>11</v>
      </c>
      <c r="U33" s="26">
        <f t="shared" si="7"/>
        <v>1.4162303664921467</v>
      </c>
      <c r="V33" s="2" t="str">
        <f t="shared" si="6"/>
        <v>IIю</v>
      </c>
    </row>
    <row r="34" spans="1:22" ht="25.5" customHeight="1">
      <c r="A34" s="2">
        <v>12</v>
      </c>
      <c r="B34" s="39" t="s">
        <v>64</v>
      </c>
      <c r="C34" s="44" t="s">
        <v>86</v>
      </c>
      <c r="D34" s="73" t="s">
        <v>200</v>
      </c>
      <c r="E34" s="149" t="s">
        <v>40</v>
      </c>
      <c r="F34" s="42">
        <v>0.057638888888888885</v>
      </c>
      <c r="G34" s="117">
        <v>0.06914351851851852</v>
      </c>
      <c r="H34" s="2"/>
      <c r="I34" s="117">
        <f t="shared" si="0"/>
        <v>0.011504629629629635</v>
      </c>
      <c r="J34" s="2">
        <v>6</v>
      </c>
      <c r="K34" s="2">
        <v>0</v>
      </c>
      <c r="L34" s="2">
        <v>0</v>
      </c>
      <c r="M34" s="2">
        <v>0</v>
      </c>
      <c r="N34" s="2">
        <v>1</v>
      </c>
      <c r="O34" s="2">
        <v>0</v>
      </c>
      <c r="P34" s="20">
        <f t="shared" si="1"/>
        <v>7</v>
      </c>
      <c r="Q34" s="9">
        <f t="shared" si="2"/>
        <v>0.0012152777777777778</v>
      </c>
      <c r="R34" s="15">
        <f t="shared" si="3"/>
        <v>0.012719907407407412</v>
      </c>
      <c r="S34" s="60">
        <f t="shared" si="4"/>
        <v>9.987280092592593</v>
      </c>
      <c r="T34" s="2">
        <f t="shared" si="5"/>
        <v>12</v>
      </c>
      <c r="U34" s="26">
        <f t="shared" si="7"/>
        <v>1.4384816753926715</v>
      </c>
      <c r="V34" s="2" t="str">
        <f t="shared" si="6"/>
        <v>IIю</v>
      </c>
    </row>
    <row r="35" spans="1:22" ht="25.5" customHeight="1">
      <c r="A35" s="2">
        <v>13</v>
      </c>
      <c r="B35" s="39" t="s">
        <v>66</v>
      </c>
      <c r="C35" s="44" t="s">
        <v>65</v>
      </c>
      <c r="D35" s="73" t="s">
        <v>200</v>
      </c>
      <c r="E35" s="149" t="s">
        <v>33</v>
      </c>
      <c r="F35" s="42">
        <v>0.024305555555555556</v>
      </c>
      <c r="G35" s="117">
        <v>0.03703703703703704</v>
      </c>
      <c r="H35" s="2"/>
      <c r="I35" s="117">
        <f t="shared" si="0"/>
        <v>0.012731481481481486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0">
        <f t="shared" si="1"/>
        <v>0</v>
      </c>
      <c r="Q35" s="9">
        <f t="shared" si="2"/>
        <v>0</v>
      </c>
      <c r="R35" s="15">
        <f t="shared" si="3"/>
        <v>0.012731481481481486</v>
      </c>
      <c r="S35" s="15">
        <f t="shared" si="4"/>
        <v>9.987268518518519</v>
      </c>
      <c r="T35" s="2">
        <f t="shared" si="5"/>
        <v>13</v>
      </c>
      <c r="U35" s="26">
        <f t="shared" si="7"/>
        <v>1.4397905759162317</v>
      </c>
      <c r="V35" s="2" t="str">
        <f t="shared" si="6"/>
        <v>IIю</v>
      </c>
    </row>
    <row r="36" spans="1:22" ht="25.5" customHeight="1">
      <c r="A36" s="2">
        <v>14</v>
      </c>
      <c r="B36" s="39" t="s">
        <v>67</v>
      </c>
      <c r="C36" s="44" t="s">
        <v>68</v>
      </c>
      <c r="D36" s="73" t="s">
        <v>200</v>
      </c>
      <c r="E36" s="149" t="s">
        <v>35</v>
      </c>
      <c r="F36" s="42">
        <v>0.029861111111111113</v>
      </c>
      <c r="G36" s="117">
        <v>0.04217592592592592</v>
      </c>
      <c r="H36" s="2"/>
      <c r="I36" s="117">
        <f t="shared" si="0"/>
        <v>0.01231481481481481</v>
      </c>
      <c r="J36" s="2">
        <v>0</v>
      </c>
      <c r="K36" s="2">
        <v>0</v>
      </c>
      <c r="L36" s="2">
        <v>3</v>
      </c>
      <c r="M36" s="2">
        <v>0</v>
      </c>
      <c r="N36" s="2">
        <v>0</v>
      </c>
      <c r="O36" s="2">
        <v>0</v>
      </c>
      <c r="P36" s="20">
        <f t="shared" si="1"/>
        <v>3</v>
      </c>
      <c r="Q36" s="9">
        <f t="shared" si="2"/>
        <v>0.0005208333333333333</v>
      </c>
      <c r="R36" s="15">
        <f t="shared" si="3"/>
        <v>0.012835648148148143</v>
      </c>
      <c r="S36" s="15">
        <f t="shared" si="4"/>
        <v>9.987164351851852</v>
      </c>
      <c r="T36" s="2">
        <f t="shared" si="5"/>
        <v>14</v>
      </c>
      <c r="U36" s="26">
        <f t="shared" si="7"/>
        <v>1.4515706806282724</v>
      </c>
      <c r="V36" s="2" t="str">
        <f t="shared" si="6"/>
        <v>IIю</v>
      </c>
    </row>
    <row r="37" spans="1:22" s="13" customFormat="1" ht="25.5" customHeight="1">
      <c r="A37" s="2">
        <v>15</v>
      </c>
      <c r="B37" s="39" t="s">
        <v>69</v>
      </c>
      <c r="C37" s="44" t="s">
        <v>88</v>
      </c>
      <c r="D37" s="73" t="s">
        <v>200</v>
      </c>
      <c r="E37" s="149" t="s">
        <v>41</v>
      </c>
      <c r="F37" s="42">
        <v>0.06041666666666667</v>
      </c>
      <c r="G37" s="117">
        <v>0.07271990740740741</v>
      </c>
      <c r="H37" s="2"/>
      <c r="I37" s="117">
        <f t="shared" si="0"/>
        <v>0.012303240740740747</v>
      </c>
      <c r="J37" s="2">
        <v>0</v>
      </c>
      <c r="K37" s="2">
        <v>0</v>
      </c>
      <c r="L37" s="2">
        <v>0</v>
      </c>
      <c r="M37" s="2">
        <v>6</v>
      </c>
      <c r="N37" s="2">
        <v>0</v>
      </c>
      <c r="O37" s="2">
        <v>0</v>
      </c>
      <c r="P37" s="20">
        <f t="shared" si="1"/>
        <v>6</v>
      </c>
      <c r="Q37" s="9">
        <f t="shared" si="2"/>
        <v>0.0010416666666666667</v>
      </c>
      <c r="R37" s="15">
        <f t="shared" si="3"/>
        <v>0.013344907407407413</v>
      </c>
      <c r="S37" s="60">
        <f t="shared" si="4"/>
        <v>9.986655092592592</v>
      </c>
      <c r="T37" s="2">
        <f t="shared" si="5"/>
        <v>15</v>
      </c>
      <c r="U37" s="26">
        <f t="shared" si="7"/>
        <v>1.5091623036649229</v>
      </c>
      <c r="V37" s="2" t="str">
        <f t="shared" si="6"/>
        <v>IIю</v>
      </c>
    </row>
    <row r="38" spans="1:22" ht="25.5" customHeight="1">
      <c r="A38" s="2">
        <v>16</v>
      </c>
      <c r="B38" s="39" t="s">
        <v>81</v>
      </c>
      <c r="C38" s="44" t="s">
        <v>92</v>
      </c>
      <c r="D38" s="73" t="s">
        <v>200</v>
      </c>
      <c r="E38" s="149" t="s">
        <v>38</v>
      </c>
      <c r="F38" s="42">
        <v>0.06597222222222222</v>
      </c>
      <c r="G38" s="117">
        <v>0.07627314814814816</v>
      </c>
      <c r="H38" s="2"/>
      <c r="I38" s="117">
        <f t="shared" si="0"/>
        <v>0.010300925925925936</v>
      </c>
      <c r="J38" s="2">
        <v>0</v>
      </c>
      <c r="K38" s="2">
        <v>0</v>
      </c>
      <c r="L38" s="2">
        <v>3</v>
      </c>
      <c r="M38" s="2">
        <v>9</v>
      </c>
      <c r="N38" s="2">
        <v>7</v>
      </c>
      <c r="O38" s="2">
        <v>0</v>
      </c>
      <c r="P38" s="20">
        <f t="shared" si="1"/>
        <v>19</v>
      </c>
      <c r="Q38" s="9">
        <f t="shared" si="2"/>
        <v>0.003298611111111111</v>
      </c>
      <c r="R38" s="15">
        <f t="shared" si="3"/>
        <v>0.013599537037037047</v>
      </c>
      <c r="S38" s="60">
        <f t="shared" si="4"/>
        <v>9.986400462962964</v>
      </c>
      <c r="T38" s="2">
        <f t="shared" si="5"/>
        <v>16</v>
      </c>
      <c r="U38" s="27">
        <f t="shared" si="7"/>
        <v>1.537958115183248</v>
      </c>
      <c r="V38" s="2" t="str">
        <f t="shared" si="6"/>
        <v>IIю</v>
      </c>
    </row>
    <row r="39" spans="1:22" ht="25.5" customHeight="1">
      <c r="A39" s="2">
        <v>17</v>
      </c>
      <c r="B39" s="45" t="s">
        <v>83</v>
      </c>
      <c r="C39" s="46" t="s">
        <v>229</v>
      </c>
      <c r="D39" s="78" t="s">
        <v>200</v>
      </c>
      <c r="E39" s="150" t="s">
        <v>37</v>
      </c>
      <c r="F39" s="79">
        <v>0.1076388888888889</v>
      </c>
      <c r="G39" s="118">
        <v>0.12078703703703704</v>
      </c>
      <c r="H39" s="118"/>
      <c r="I39" s="118">
        <f t="shared" si="0"/>
        <v>0.013148148148148145</v>
      </c>
      <c r="J39" s="62">
        <v>0</v>
      </c>
      <c r="K39" s="62">
        <v>0</v>
      </c>
      <c r="L39" s="62">
        <v>0</v>
      </c>
      <c r="M39" s="62">
        <v>0</v>
      </c>
      <c r="N39" s="62">
        <v>3</v>
      </c>
      <c r="O39" s="62">
        <v>0</v>
      </c>
      <c r="P39" s="63">
        <f t="shared" si="1"/>
        <v>3</v>
      </c>
      <c r="Q39" s="61">
        <f t="shared" si="2"/>
        <v>0.0005208333333333333</v>
      </c>
      <c r="R39" s="64">
        <f t="shared" si="3"/>
        <v>0.013668981481481478</v>
      </c>
      <c r="S39" s="15">
        <f t="shared" si="4"/>
        <v>9.986331018518518</v>
      </c>
      <c r="T39" s="62">
        <f t="shared" si="5"/>
        <v>17</v>
      </c>
      <c r="U39" s="27">
        <f t="shared" si="7"/>
        <v>1.5458115183246077</v>
      </c>
      <c r="V39" s="2" t="str">
        <f t="shared" si="6"/>
        <v>IIю</v>
      </c>
    </row>
    <row r="40" spans="1:22" ht="25.5" customHeight="1">
      <c r="A40" s="2">
        <v>18</v>
      </c>
      <c r="B40" s="39" t="s">
        <v>85</v>
      </c>
      <c r="C40" s="44" t="s">
        <v>57</v>
      </c>
      <c r="D40" s="73" t="s">
        <v>200</v>
      </c>
      <c r="E40" s="149" t="s">
        <v>34</v>
      </c>
      <c r="F40" s="42">
        <v>0.013194444444444444</v>
      </c>
      <c r="G40" s="117">
        <v>0.02431712962962963</v>
      </c>
      <c r="H40" s="2"/>
      <c r="I40" s="117">
        <f t="shared" si="0"/>
        <v>0.011122685185185185</v>
      </c>
      <c r="J40" s="2">
        <v>0</v>
      </c>
      <c r="K40" s="2">
        <v>0</v>
      </c>
      <c r="L40" s="2">
        <v>0</v>
      </c>
      <c r="M40" s="2">
        <v>3</v>
      </c>
      <c r="N40" s="2">
        <v>17</v>
      </c>
      <c r="O40" s="2">
        <v>0</v>
      </c>
      <c r="P40" s="20">
        <f t="shared" si="1"/>
        <v>20</v>
      </c>
      <c r="Q40" s="9">
        <f t="shared" si="2"/>
        <v>0.0034722222222222225</v>
      </c>
      <c r="R40" s="15">
        <f t="shared" si="3"/>
        <v>0.014594907407407407</v>
      </c>
      <c r="S40" s="15">
        <f t="shared" si="4"/>
        <v>9.985405092592593</v>
      </c>
      <c r="T40" s="2">
        <f t="shared" si="5"/>
        <v>18</v>
      </c>
      <c r="U40" s="27">
        <f t="shared" si="7"/>
        <v>1.650523560209425</v>
      </c>
      <c r="V40" s="2" t="str">
        <f t="shared" si="6"/>
        <v>IIIю</v>
      </c>
    </row>
    <row r="41" spans="1:22" ht="25.5" customHeight="1">
      <c r="A41" s="2">
        <v>19</v>
      </c>
      <c r="B41" s="39" t="s">
        <v>87</v>
      </c>
      <c r="C41" s="44" t="s">
        <v>96</v>
      </c>
      <c r="D41" s="73" t="s">
        <v>200</v>
      </c>
      <c r="E41" s="149" t="s">
        <v>40</v>
      </c>
      <c r="F41" s="42">
        <v>0.07152777777777779</v>
      </c>
      <c r="G41" s="117">
        <v>0.08503472222222223</v>
      </c>
      <c r="H41" s="2"/>
      <c r="I41" s="117">
        <f t="shared" si="0"/>
        <v>0.013506944444444446</v>
      </c>
      <c r="J41" s="2">
        <v>0</v>
      </c>
      <c r="K41" s="2">
        <v>0</v>
      </c>
      <c r="L41" s="2">
        <v>3</v>
      </c>
      <c r="M41" s="2">
        <v>6</v>
      </c>
      <c r="N41" s="2">
        <v>0</v>
      </c>
      <c r="O41" s="2">
        <v>0</v>
      </c>
      <c r="P41" s="20">
        <f t="shared" si="1"/>
        <v>9</v>
      </c>
      <c r="Q41" s="9">
        <f t="shared" si="2"/>
        <v>0.0015625</v>
      </c>
      <c r="R41" s="15">
        <f t="shared" si="3"/>
        <v>0.015069444444444446</v>
      </c>
      <c r="S41" s="15">
        <f t="shared" si="4"/>
        <v>9.984930555555556</v>
      </c>
      <c r="T41" s="2">
        <f t="shared" si="5"/>
        <v>19</v>
      </c>
      <c r="U41" s="27">
        <f t="shared" si="7"/>
        <v>1.7041884816753938</v>
      </c>
      <c r="V41" s="2" t="str">
        <f t="shared" si="6"/>
        <v>IIIю</v>
      </c>
    </row>
    <row r="42" spans="1:22" ht="25.5" customHeight="1">
      <c r="A42" s="2">
        <v>20</v>
      </c>
      <c r="B42" s="39" t="s">
        <v>89</v>
      </c>
      <c r="C42" s="44" t="s">
        <v>94</v>
      </c>
      <c r="D42" s="73" t="s">
        <v>200</v>
      </c>
      <c r="E42" s="149" t="s">
        <v>39</v>
      </c>
      <c r="F42" s="42">
        <v>0.06875</v>
      </c>
      <c r="G42" s="117">
        <v>0.08259259259259259</v>
      </c>
      <c r="H42" s="2"/>
      <c r="I42" s="117">
        <f t="shared" si="0"/>
        <v>0.013842592592592587</v>
      </c>
      <c r="J42" s="2">
        <v>3</v>
      </c>
      <c r="K42" s="2">
        <v>0</v>
      </c>
      <c r="L42" s="2">
        <v>3</v>
      </c>
      <c r="M42" s="2">
        <v>3</v>
      </c>
      <c r="N42" s="2">
        <v>0</v>
      </c>
      <c r="O42" s="2">
        <v>0</v>
      </c>
      <c r="P42" s="20">
        <f t="shared" si="1"/>
        <v>9</v>
      </c>
      <c r="Q42" s="9">
        <f t="shared" si="2"/>
        <v>0.0015625</v>
      </c>
      <c r="R42" s="15">
        <f t="shared" si="3"/>
        <v>0.015405092592592587</v>
      </c>
      <c r="S42" s="15">
        <f t="shared" si="4"/>
        <v>9.984594907407407</v>
      </c>
      <c r="T42" s="2">
        <f t="shared" si="5"/>
        <v>20</v>
      </c>
      <c r="U42" s="27">
        <f t="shared" si="7"/>
        <v>1.742146596858639</v>
      </c>
      <c r="V42" s="2" t="str">
        <f t="shared" si="6"/>
        <v>IIIю</v>
      </c>
    </row>
    <row r="43" spans="1:22" ht="25.5" customHeight="1">
      <c r="A43" s="2">
        <v>21</v>
      </c>
      <c r="B43" s="39" t="s">
        <v>91</v>
      </c>
      <c r="C43" s="44" t="s">
        <v>98</v>
      </c>
      <c r="D43" s="73" t="s">
        <v>200</v>
      </c>
      <c r="E43" s="149" t="s">
        <v>41</v>
      </c>
      <c r="F43" s="42">
        <v>0.07430555555555556</v>
      </c>
      <c r="G43" s="117">
        <v>0.09037037037037038</v>
      </c>
      <c r="H43" s="2"/>
      <c r="I43" s="117">
        <f t="shared" si="0"/>
        <v>0.016064814814814823</v>
      </c>
      <c r="J43" s="2">
        <v>0</v>
      </c>
      <c r="K43" s="2">
        <v>0</v>
      </c>
      <c r="L43" s="2">
        <v>0</v>
      </c>
      <c r="M43" s="2">
        <v>3</v>
      </c>
      <c r="N43" s="2">
        <v>6</v>
      </c>
      <c r="O43" s="2">
        <v>0</v>
      </c>
      <c r="P43" s="20">
        <f t="shared" si="1"/>
        <v>9</v>
      </c>
      <c r="Q43" s="9">
        <f t="shared" si="2"/>
        <v>0.0015625</v>
      </c>
      <c r="R43" s="15">
        <f t="shared" si="3"/>
        <v>0.017627314814814825</v>
      </c>
      <c r="S43" s="15">
        <f t="shared" si="4"/>
        <v>9.982372685185185</v>
      </c>
      <c r="T43" s="2">
        <f t="shared" si="5"/>
        <v>21</v>
      </c>
      <c r="U43" s="27">
        <f t="shared" si="7"/>
        <v>1.9934554973822012</v>
      </c>
      <c r="V43" s="2" t="str">
        <f t="shared" si="6"/>
        <v> </v>
      </c>
    </row>
    <row r="44" spans="1:22" ht="25.5" customHeight="1">
      <c r="A44" s="2">
        <v>22</v>
      </c>
      <c r="B44" s="39" t="s">
        <v>93</v>
      </c>
      <c r="C44" s="44" t="s">
        <v>226</v>
      </c>
      <c r="D44" s="73" t="s">
        <v>200</v>
      </c>
      <c r="E44" s="149" t="s">
        <v>34</v>
      </c>
      <c r="F44" s="42">
        <v>0.027083333333333334</v>
      </c>
      <c r="G44" s="117">
        <v>0.04126157407407407</v>
      </c>
      <c r="H44" s="2"/>
      <c r="I44" s="117">
        <f t="shared" si="0"/>
        <v>0.014178240740740734</v>
      </c>
      <c r="J44" s="2">
        <v>0</v>
      </c>
      <c r="K44" s="2">
        <v>0</v>
      </c>
      <c r="L44" s="2">
        <v>3</v>
      </c>
      <c r="M44" s="2">
        <v>9</v>
      </c>
      <c r="N44" s="2">
        <v>3</v>
      </c>
      <c r="O44" s="2">
        <v>9</v>
      </c>
      <c r="P44" s="20">
        <f t="shared" si="1"/>
        <v>24</v>
      </c>
      <c r="Q44" s="9">
        <f t="shared" si="2"/>
        <v>0.004166666666666667</v>
      </c>
      <c r="R44" s="15">
        <f t="shared" si="3"/>
        <v>0.0183449074074074</v>
      </c>
      <c r="S44" s="15">
        <f t="shared" si="4"/>
        <v>9.981655092592593</v>
      </c>
      <c r="T44" s="2">
        <f t="shared" si="5"/>
        <v>22</v>
      </c>
      <c r="U44" s="27">
        <f t="shared" si="7"/>
        <v>2.0746073298429324</v>
      </c>
      <c r="V44" s="2" t="str">
        <f t="shared" si="6"/>
        <v> </v>
      </c>
    </row>
    <row r="45" spans="1:22" ht="25.5" customHeight="1">
      <c r="A45" s="2">
        <v>23</v>
      </c>
      <c r="B45" s="39" t="s">
        <v>95</v>
      </c>
      <c r="C45" s="44" t="s">
        <v>84</v>
      </c>
      <c r="D45" s="73" t="s">
        <v>200</v>
      </c>
      <c r="E45" s="149" t="s">
        <v>39</v>
      </c>
      <c r="F45" s="42">
        <v>0.05486111111111111</v>
      </c>
      <c r="G45" s="117">
        <v>0.07717592592592593</v>
      </c>
      <c r="H45" s="2"/>
      <c r="I45" s="117">
        <f t="shared" si="0"/>
        <v>0.022314814814814815</v>
      </c>
      <c r="J45" s="2">
        <v>0</v>
      </c>
      <c r="K45" s="2">
        <v>0</v>
      </c>
      <c r="L45" s="2">
        <v>0</v>
      </c>
      <c r="M45" s="2">
        <v>1</v>
      </c>
      <c r="N45" s="2">
        <v>0</v>
      </c>
      <c r="O45" s="2">
        <v>3</v>
      </c>
      <c r="P45" s="20">
        <f t="shared" si="1"/>
        <v>4</v>
      </c>
      <c r="Q45" s="9">
        <f t="shared" si="2"/>
        <v>0.0006944444444444445</v>
      </c>
      <c r="R45" s="15">
        <f t="shared" si="3"/>
        <v>0.02300925925925926</v>
      </c>
      <c r="S45" s="60">
        <f t="shared" si="4"/>
        <v>9.97699074074074</v>
      </c>
      <c r="T45" s="2">
        <f t="shared" si="5"/>
        <v>23</v>
      </c>
      <c r="U45" s="27">
        <f t="shared" si="7"/>
        <v>2.602094240837698</v>
      </c>
      <c r="V45" s="2" t="str">
        <f t="shared" si="6"/>
        <v> </v>
      </c>
    </row>
    <row r="46" spans="1:22" ht="25.5" customHeight="1">
      <c r="A46" s="2">
        <v>24</v>
      </c>
      <c r="B46" s="45" t="s">
        <v>97</v>
      </c>
      <c r="C46" s="46" t="s">
        <v>218</v>
      </c>
      <c r="D46" s="78" t="s">
        <v>200</v>
      </c>
      <c r="E46" s="150" t="s">
        <v>40</v>
      </c>
      <c r="F46" s="79">
        <v>0.10486111111111111</v>
      </c>
      <c r="G46" s="118">
        <v>0.12289351851851853</v>
      </c>
      <c r="H46" s="118">
        <v>0.0019097222222222222</v>
      </c>
      <c r="I46" s="118">
        <f t="shared" si="0"/>
        <v>0.01612268518518519</v>
      </c>
      <c r="J46" s="62">
        <v>0</v>
      </c>
      <c r="K46" s="62">
        <v>0</v>
      </c>
      <c r="L46" s="62">
        <v>25</v>
      </c>
      <c r="M46" s="62">
        <v>9</v>
      </c>
      <c r="N46" s="62">
        <v>6</v>
      </c>
      <c r="O46" s="62">
        <v>0</v>
      </c>
      <c r="P46" s="63">
        <f t="shared" si="1"/>
        <v>40</v>
      </c>
      <c r="Q46" s="61">
        <f t="shared" si="2"/>
        <v>0.006944444444444445</v>
      </c>
      <c r="R46" s="64">
        <f t="shared" si="3"/>
        <v>0.023067129629629635</v>
      </c>
      <c r="S46" s="15">
        <f t="shared" si="4"/>
        <v>9.976932870370371</v>
      </c>
      <c r="T46" s="62">
        <f t="shared" si="5"/>
        <v>24</v>
      </c>
      <c r="U46" s="27">
        <f t="shared" si="7"/>
        <v>2.6086387434554994</v>
      </c>
      <c r="V46" s="2" t="str">
        <f t="shared" si="6"/>
        <v> </v>
      </c>
    </row>
    <row r="47" spans="1:22" ht="25.5" customHeight="1">
      <c r="A47" s="2">
        <v>25</v>
      </c>
      <c r="B47" s="39" t="s">
        <v>99</v>
      </c>
      <c r="C47" s="44" t="s">
        <v>102</v>
      </c>
      <c r="D47" s="73" t="s">
        <v>200</v>
      </c>
      <c r="E47" s="149" t="s">
        <v>42</v>
      </c>
      <c r="F47" s="42">
        <v>0.0798611111111111</v>
      </c>
      <c r="G47" s="117">
        <v>0.10059027777777778</v>
      </c>
      <c r="H47" s="2"/>
      <c r="I47" s="117">
        <f t="shared" si="0"/>
        <v>0.020729166666666674</v>
      </c>
      <c r="J47" s="2">
        <v>0</v>
      </c>
      <c r="K47" s="2">
        <v>1</v>
      </c>
      <c r="L47" s="2">
        <v>0</v>
      </c>
      <c r="M47" s="2">
        <v>17</v>
      </c>
      <c r="N47" s="3">
        <v>6</v>
      </c>
      <c r="O47" s="2">
        <v>3</v>
      </c>
      <c r="P47" s="20">
        <f t="shared" si="1"/>
        <v>27</v>
      </c>
      <c r="Q47" s="9">
        <f t="shared" si="2"/>
        <v>0.0046875</v>
      </c>
      <c r="R47" s="15">
        <f t="shared" si="3"/>
        <v>0.025416666666666674</v>
      </c>
      <c r="S47" s="15">
        <f t="shared" si="4"/>
        <v>9.974583333333333</v>
      </c>
      <c r="T47" s="2">
        <f t="shared" si="5"/>
        <v>25</v>
      </c>
      <c r="U47" s="27">
        <f t="shared" si="7"/>
        <v>2.8743455497382224</v>
      </c>
      <c r="V47" s="2" t="str">
        <f t="shared" si="6"/>
        <v> </v>
      </c>
    </row>
    <row r="48" spans="1:22" ht="25.5" customHeight="1">
      <c r="A48" s="2">
        <v>26</v>
      </c>
      <c r="B48" s="39" t="s">
        <v>101</v>
      </c>
      <c r="C48" s="44" t="s">
        <v>104</v>
      </c>
      <c r="D48" s="73" t="s">
        <v>200</v>
      </c>
      <c r="E48" s="149" t="s">
        <v>42</v>
      </c>
      <c r="F48" s="42">
        <v>0.08263888888888889</v>
      </c>
      <c r="G48" s="117">
        <v>0.10623842592592592</v>
      </c>
      <c r="H48" s="9">
        <v>0.0030671296296296297</v>
      </c>
      <c r="I48" s="117">
        <f t="shared" si="0"/>
        <v>0.020532407407407402</v>
      </c>
      <c r="J48" s="2">
        <v>0</v>
      </c>
      <c r="K48" s="2">
        <v>0</v>
      </c>
      <c r="L48" s="2">
        <v>0</v>
      </c>
      <c r="M48" s="2">
        <v>10</v>
      </c>
      <c r="N48" s="2">
        <v>9</v>
      </c>
      <c r="O48" s="2">
        <v>13</v>
      </c>
      <c r="P48" s="20">
        <f t="shared" si="1"/>
        <v>32</v>
      </c>
      <c r="Q48" s="9">
        <f t="shared" si="2"/>
        <v>0.005555555555555556</v>
      </c>
      <c r="R48" s="15">
        <f t="shared" si="3"/>
        <v>0.02608796296296296</v>
      </c>
      <c r="S48" s="15">
        <f t="shared" si="4"/>
        <v>9.973912037037037</v>
      </c>
      <c r="T48" s="2">
        <f t="shared" si="5"/>
        <v>26</v>
      </c>
      <c r="U48" s="27">
        <f t="shared" si="7"/>
        <v>2.950261780104713</v>
      </c>
      <c r="V48" s="2" t="str">
        <f t="shared" si="6"/>
        <v> </v>
      </c>
    </row>
    <row r="49" spans="1:22" ht="25.5" customHeight="1">
      <c r="A49" s="2">
        <v>27</v>
      </c>
      <c r="B49" s="39" t="s">
        <v>103</v>
      </c>
      <c r="C49" s="44" t="s">
        <v>90</v>
      </c>
      <c r="D49" s="73" t="s">
        <v>200</v>
      </c>
      <c r="E49" s="149" t="s">
        <v>42</v>
      </c>
      <c r="F49" s="42">
        <v>0.06319444444444444</v>
      </c>
      <c r="G49" s="117">
        <v>0.08633101851851853</v>
      </c>
      <c r="H49" s="2"/>
      <c r="I49" s="117">
        <f t="shared" si="0"/>
        <v>0.023136574074074087</v>
      </c>
      <c r="J49" s="2">
        <v>25</v>
      </c>
      <c r="K49" s="2">
        <v>0</v>
      </c>
      <c r="L49" s="2">
        <v>3</v>
      </c>
      <c r="M49" s="2">
        <v>13</v>
      </c>
      <c r="N49" s="2">
        <v>9</v>
      </c>
      <c r="O49" s="2">
        <v>21</v>
      </c>
      <c r="P49" s="20">
        <f t="shared" si="1"/>
        <v>71</v>
      </c>
      <c r="Q49" s="9">
        <f t="shared" si="2"/>
        <v>0.01232638888888889</v>
      </c>
      <c r="R49" s="15">
        <f t="shared" si="3"/>
        <v>0.035462962962962974</v>
      </c>
      <c r="S49" s="60">
        <f t="shared" si="4"/>
        <v>9.964537037037037</v>
      </c>
      <c r="T49" s="2">
        <f t="shared" si="5"/>
        <v>27</v>
      </c>
      <c r="U49" s="27">
        <f t="shared" si="7"/>
        <v>4.010471204188486</v>
      </c>
      <c r="V49" s="2" t="str">
        <f t="shared" si="6"/>
        <v> </v>
      </c>
    </row>
    <row r="50" spans="1:22" ht="25.5" customHeight="1">
      <c r="A50" s="2">
        <v>28</v>
      </c>
      <c r="B50" s="129" t="s">
        <v>217</v>
      </c>
      <c r="C50" s="44" t="s">
        <v>100</v>
      </c>
      <c r="D50" s="73" t="s">
        <v>200</v>
      </c>
      <c r="E50" s="149" t="s">
        <v>42</v>
      </c>
      <c r="F50" s="42">
        <v>0.07708333333333334</v>
      </c>
      <c r="G50" s="130">
        <v>0.10671296296296295</v>
      </c>
      <c r="H50" s="3"/>
      <c r="I50" s="117">
        <f t="shared" si="0"/>
        <v>0.029629629629629617</v>
      </c>
      <c r="J50" s="3">
        <v>6</v>
      </c>
      <c r="K50" s="3">
        <v>0</v>
      </c>
      <c r="L50" s="3">
        <v>3</v>
      </c>
      <c r="M50" s="3">
        <v>16</v>
      </c>
      <c r="N50" s="3">
        <v>12</v>
      </c>
      <c r="O50" s="2">
        <v>100</v>
      </c>
      <c r="P50" s="20">
        <f t="shared" si="1"/>
        <v>137</v>
      </c>
      <c r="Q50" s="9">
        <f t="shared" si="2"/>
        <v>0.023784722222222224</v>
      </c>
      <c r="R50" s="15">
        <f t="shared" si="3"/>
        <v>0.05341435185185184</v>
      </c>
      <c r="S50" s="15">
        <f t="shared" si="4"/>
        <v>9.946585648148147</v>
      </c>
      <c r="T50" s="2">
        <f t="shared" si="5"/>
        <v>28</v>
      </c>
      <c r="U50" s="27">
        <f t="shared" si="7"/>
        <v>6.0405759162303685</v>
      </c>
      <c r="V50" s="2" t="str">
        <f t="shared" si="6"/>
        <v> </v>
      </c>
    </row>
    <row r="51" spans="1:22" ht="13.5" customHeight="1">
      <c r="A51" s="2"/>
      <c r="B51" s="129"/>
      <c r="C51" s="80" t="s">
        <v>224</v>
      </c>
      <c r="D51" s="73"/>
      <c r="E51" s="149"/>
      <c r="F51" s="42"/>
      <c r="G51" s="117"/>
      <c r="H51" s="2"/>
      <c r="I51" s="117"/>
      <c r="J51" s="2"/>
      <c r="K51" s="2"/>
      <c r="L51" s="2"/>
      <c r="M51" s="2"/>
      <c r="N51" s="2"/>
      <c r="O51" s="2"/>
      <c r="P51" s="20"/>
      <c r="Q51" s="9"/>
      <c r="R51" s="15"/>
      <c r="S51" s="15"/>
      <c r="T51" s="2"/>
      <c r="U51" s="27"/>
      <c r="V51" s="2"/>
    </row>
    <row r="52" spans="1:22" ht="25.5" customHeight="1">
      <c r="A52" s="2">
        <v>29</v>
      </c>
      <c r="B52" s="51" t="s">
        <v>71</v>
      </c>
      <c r="C52" s="74" t="s">
        <v>72</v>
      </c>
      <c r="D52" s="75" t="s">
        <v>201</v>
      </c>
      <c r="E52" s="151" t="s">
        <v>33</v>
      </c>
      <c r="F52" s="56">
        <v>0.035416666666666666</v>
      </c>
      <c r="G52" s="131">
        <v>0.04572916666666666</v>
      </c>
      <c r="H52" s="57"/>
      <c r="I52" s="131">
        <f aca="true" t="shared" si="8" ref="I52:I64">G52-F52-H52</f>
        <v>0.010312499999999995</v>
      </c>
      <c r="J52" s="58">
        <v>0</v>
      </c>
      <c r="K52" s="58">
        <v>0</v>
      </c>
      <c r="L52" s="58">
        <v>0</v>
      </c>
      <c r="M52" s="58">
        <v>3</v>
      </c>
      <c r="N52" s="58">
        <v>0</v>
      </c>
      <c r="O52" s="58">
        <v>0</v>
      </c>
      <c r="P52" s="59">
        <f aca="true" t="shared" si="9" ref="P52:P64">SUM(J52:O52)</f>
        <v>3</v>
      </c>
      <c r="Q52" s="57">
        <f aca="true" t="shared" si="10" ref="Q52:Q64">P52*$N$15</f>
        <v>0.0005208333333333333</v>
      </c>
      <c r="R52" s="60">
        <f aca="true" t="shared" si="11" ref="R52:R64">I52+Q52</f>
        <v>0.010833333333333328</v>
      </c>
      <c r="S52" s="15">
        <f aca="true" t="shared" si="12" ref="S52:S64">10-R52</f>
        <v>9.989166666666666</v>
      </c>
      <c r="T52" s="58">
        <f aca="true" t="shared" si="13" ref="T52:T64">RANK(S52,$S$52:$S$64)</f>
        <v>1</v>
      </c>
      <c r="U52" s="27">
        <v>1</v>
      </c>
      <c r="V52" s="2" t="str">
        <f>IF(U52&lt;=$R$71,"II",IF(U52&lt;=$R$72,"III",IF(U52&lt;=$R$73,"IIю",IF(U52&lt;=$R$74,"IIIю",IF(U52&gt;$R$74," ")))))</f>
        <v>II</v>
      </c>
    </row>
    <row r="53" spans="1:22" ht="25.5" customHeight="1">
      <c r="A53" s="2">
        <v>30</v>
      </c>
      <c r="B53" s="51" t="s">
        <v>73</v>
      </c>
      <c r="C53" s="74" t="s">
        <v>227</v>
      </c>
      <c r="D53" s="75" t="s">
        <v>201</v>
      </c>
      <c r="E53" s="151" t="s">
        <v>34</v>
      </c>
      <c r="F53" s="56">
        <v>0.03819444444444444</v>
      </c>
      <c r="G53" s="131">
        <v>0.049247685185185186</v>
      </c>
      <c r="H53" s="58"/>
      <c r="I53" s="131">
        <f t="shared" si="8"/>
        <v>0.011053240740740745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9">
        <f t="shared" si="9"/>
        <v>0</v>
      </c>
      <c r="Q53" s="57">
        <f t="shared" si="10"/>
        <v>0</v>
      </c>
      <c r="R53" s="60">
        <f t="shared" si="11"/>
        <v>0.011053240740740745</v>
      </c>
      <c r="S53" s="15">
        <f t="shared" si="12"/>
        <v>9.988946759259258</v>
      </c>
      <c r="T53" s="58">
        <f t="shared" si="13"/>
        <v>2</v>
      </c>
      <c r="U53" s="27">
        <f>(R53*100%)/$R$52</f>
        <v>1.0202991452991461</v>
      </c>
      <c r="V53" s="2" t="str">
        <f aca="true" t="shared" si="14" ref="V53:V64">IF(U53&lt;=$R$71,"II",IF(U53&lt;=$R$72,"III",IF(U53&lt;=$R$73,"IIю",IF(U53&lt;=$R$74,"IIIю",IF(U53&gt;$R$74," ")))))</f>
        <v>II</v>
      </c>
    </row>
    <row r="54" spans="1:22" ht="25.5" customHeight="1">
      <c r="A54" s="2">
        <v>31</v>
      </c>
      <c r="B54" s="51" t="s">
        <v>77</v>
      </c>
      <c r="C54" s="74" t="s">
        <v>78</v>
      </c>
      <c r="D54" s="75" t="s">
        <v>201</v>
      </c>
      <c r="E54" s="151" t="s">
        <v>37</v>
      </c>
      <c r="F54" s="56">
        <v>0.04652777777777778</v>
      </c>
      <c r="G54" s="131">
        <v>0.05717592592592593</v>
      </c>
      <c r="H54" s="58"/>
      <c r="I54" s="131">
        <f t="shared" si="8"/>
        <v>0.01064814814814815</v>
      </c>
      <c r="J54" s="58">
        <v>0</v>
      </c>
      <c r="K54" s="58">
        <v>0</v>
      </c>
      <c r="L54" s="58">
        <v>0</v>
      </c>
      <c r="M54" s="58">
        <v>0</v>
      </c>
      <c r="N54" s="58">
        <v>3</v>
      </c>
      <c r="O54" s="58">
        <v>0</v>
      </c>
      <c r="P54" s="59">
        <f t="shared" si="9"/>
        <v>3</v>
      </c>
      <c r="Q54" s="57">
        <f t="shared" si="10"/>
        <v>0.0005208333333333333</v>
      </c>
      <c r="R54" s="60">
        <f t="shared" si="11"/>
        <v>0.011168981481481483</v>
      </c>
      <c r="S54" s="15">
        <f t="shared" si="12"/>
        <v>9.98883101851852</v>
      </c>
      <c r="T54" s="58">
        <f t="shared" si="13"/>
        <v>3</v>
      </c>
      <c r="U54" s="27">
        <f aca="true" t="shared" si="15" ref="U54:U64">(R54*100%)/$R$52</f>
        <v>1.0309829059829065</v>
      </c>
      <c r="V54" s="2" t="str">
        <f t="shared" si="14"/>
        <v>II</v>
      </c>
    </row>
    <row r="55" spans="1:22" ht="25.5" customHeight="1">
      <c r="A55" s="2">
        <v>32</v>
      </c>
      <c r="B55" s="51" t="s">
        <v>74</v>
      </c>
      <c r="C55" s="74" t="s">
        <v>6</v>
      </c>
      <c r="D55" s="75" t="s">
        <v>201</v>
      </c>
      <c r="E55" s="151" t="s">
        <v>35</v>
      </c>
      <c r="F55" s="56">
        <v>0.04097222222222222</v>
      </c>
      <c r="G55" s="131">
        <v>0.05215277777777778</v>
      </c>
      <c r="H55" s="57"/>
      <c r="I55" s="131">
        <f t="shared" si="8"/>
        <v>0.011180555555555555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9">
        <f t="shared" si="9"/>
        <v>0</v>
      </c>
      <c r="Q55" s="57">
        <f t="shared" si="10"/>
        <v>0</v>
      </c>
      <c r="R55" s="60">
        <f t="shared" si="11"/>
        <v>0.011180555555555555</v>
      </c>
      <c r="S55" s="15">
        <f t="shared" si="12"/>
        <v>9.988819444444445</v>
      </c>
      <c r="T55" s="58">
        <f t="shared" si="13"/>
        <v>4</v>
      </c>
      <c r="U55" s="27">
        <f t="shared" si="15"/>
        <v>1.0320512820512824</v>
      </c>
      <c r="V55" s="2" t="str">
        <f t="shared" si="14"/>
        <v>II</v>
      </c>
    </row>
    <row r="56" spans="1:22" ht="25.5" customHeight="1">
      <c r="A56" s="2">
        <v>33</v>
      </c>
      <c r="B56" s="51" t="s">
        <v>75</v>
      </c>
      <c r="C56" s="74" t="s">
        <v>76</v>
      </c>
      <c r="D56" s="75" t="s">
        <v>201</v>
      </c>
      <c r="E56" s="151" t="s">
        <v>36</v>
      </c>
      <c r="F56" s="56">
        <v>0.04375</v>
      </c>
      <c r="G56" s="131">
        <v>0.05509259259259259</v>
      </c>
      <c r="H56" s="58"/>
      <c r="I56" s="131">
        <f t="shared" si="8"/>
        <v>0.011342592592592592</v>
      </c>
      <c r="J56" s="58">
        <v>0</v>
      </c>
      <c r="K56" s="58">
        <v>0</v>
      </c>
      <c r="L56" s="58">
        <v>3</v>
      </c>
      <c r="M56" s="58">
        <v>0</v>
      </c>
      <c r="N56" s="58">
        <v>0</v>
      </c>
      <c r="O56" s="58">
        <v>0</v>
      </c>
      <c r="P56" s="59">
        <f t="shared" si="9"/>
        <v>3</v>
      </c>
      <c r="Q56" s="57">
        <f t="shared" si="10"/>
        <v>0.0005208333333333333</v>
      </c>
      <c r="R56" s="60">
        <f t="shared" si="11"/>
        <v>0.011863425925925925</v>
      </c>
      <c r="S56" s="15">
        <f t="shared" si="12"/>
        <v>9.988136574074074</v>
      </c>
      <c r="T56" s="58">
        <f t="shared" si="13"/>
        <v>5</v>
      </c>
      <c r="U56" s="27">
        <f t="shared" si="15"/>
        <v>1.0950854700854704</v>
      </c>
      <c r="V56" s="2" t="str">
        <f t="shared" si="14"/>
        <v>II</v>
      </c>
    </row>
    <row r="57" spans="1:22" ht="25.5" customHeight="1">
      <c r="A57" s="2">
        <v>34</v>
      </c>
      <c r="B57" s="51" t="s">
        <v>105</v>
      </c>
      <c r="C57" s="74" t="s">
        <v>106</v>
      </c>
      <c r="D57" s="75" t="s">
        <v>201</v>
      </c>
      <c r="E57" s="151" t="s">
        <v>38</v>
      </c>
      <c r="F57" s="56">
        <v>0.08541666666666665</v>
      </c>
      <c r="G57" s="131">
        <v>0.09564814814814815</v>
      </c>
      <c r="H57" s="58"/>
      <c r="I57" s="131">
        <f t="shared" si="8"/>
        <v>0.010231481481481494</v>
      </c>
      <c r="J57" s="58">
        <v>0</v>
      </c>
      <c r="K57" s="58">
        <v>0</v>
      </c>
      <c r="L57" s="58">
        <v>0</v>
      </c>
      <c r="M57" s="58">
        <v>4</v>
      </c>
      <c r="N57" s="58">
        <v>3</v>
      </c>
      <c r="O57" s="58">
        <v>3</v>
      </c>
      <c r="P57" s="59">
        <f t="shared" si="9"/>
        <v>10</v>
      </c>
      <c r="Q57" s="57">
        <f t="shared" si="10"/>
        <v>0.0017361111111111112</v>
      </c>
      <c r="R57" s="60">
        <f t="shared" si="11"/>
        <v>0.011967592592592606</v>
      </c>
      <c r="S57" s="15">
        <f t="shared" si="12"/>
        <v>9.988032407407408</v>
      </c>
      <c r="T57" s="58">
        <f t="shared" si="13"/>
        <v>6</v>
      </c>
      <c r="U57" s="27">
        <f t="shared" si="15"/>
        <v>1.1047008547008563</v>
      </c>
      <c r="V57" s="2" t="str">
        <f t="shared" si="14"/>
        <v>II</v>
      </c>
    </row>
    <row r="58" spans="1:22" ht="25.5" customHeight="1">
      <c r="A58" s="2">
        <v>35</v>
      </c>
      <c r="B58" s="51" t="s">
        <v>79</v>
      </c>
      <c r="C58" s="74" t="s">
        <v>80</v>
      </c>
      <c r="D58" s="75" t="s">
        <v>201</v>
      </c>
      <c r="E58" s="151" t="s">
        <v>36</v>
      </c>
      <c r="F58" s="56">
        <v>0.049305555555555554</v>
      </c>
      <c r="G58" s="131">
        <v>0.060231481481481476</v>
      </c>
      <c r="H58" s="58"/>
      <c r="I58" s="131">
        <f t="shared" si="8"/>
        <v>0.010925925925925922</v>
      </c>
      <c r="J58" s="58">
        <v>0</v>
      </c>
      <c r="K58" s="58">
        <v>0</v>
      </c>
      <c r="L58" s="58">
        <v>0</v>
      </c>
      <c r="M58" s="58">
        <v>0</v>
      </c>
      <c r="N58" s="58">
        <v>6</v>
      </c>
      <c r="O58" s="58">
        <v>6</v>
      </c>
      <c r="P58" s="59">
        <f t="shared" si="9"/>
        <v>12</v>
      </c>
      <c r="Q58" s="57">
        <f t="shared" si="10"/>
        <v>0.0020833333333333333</v>
      </c>
      <c r="R58" s="60">
        <f t="shared" si="11"/>
        <v>0.013009259259259255</v>
      </c>
      <c r="S58" s="15">
        <f t="shared" si="12"/>
        <v>9.98699074074074</v>
      </c>
      <c r="T58" s="58">
        <f t="shared" si="13"/>
        <v>7</v>
      </c>
      <c r="U58" s="27">
        <f t="shared" si="15"/>
        <v>1.200854700854701</v>
      </c>
      <c r="V58" s="2" t="str">
        <f t="shared" si="14"/>
        <v>III</v>
      </c>
    </row>
    <row r="59" spans="1:22" ht="25.5" customHeight="1">
      <c r="A59" s="2">
        <v>36</v>
      </c>
      <c r="B59" s="51" t="s">
        <v>115</v>
      </c>
      <c r="C59" s="74" t="s">
        <v>116</v>
      </c>
      <c r="D59" s="75" t="s">
        <v>201</v>
      </c>
      <c r="E59" s="151" t="s">
        <v>39</v>
      </c>
      <c r="F59" s="56">
        <v>0.09930555555555555</v>
      </c>
      <c r="G59" s="131">
        <v>0.11238425925925927</v>
      </c>
      <c r="H59" s="58"/>
      <c r="I59" s="131">
        <f t="shared" si="8"/>
        <v>0.013078703703703717</v>
      </c>
      <c r="J59" s="58">
        <v>0</v>
      </c>
      <c r="K59" s="58">
        <v>0</v>
      </c>
      <c r="L59" s="58">
        <v>0</v>
      </c>
      <c r="M59" s="58">
        <v>4</v>
      </c>
      <c r="N59" s="58">
        <v>0</v>
      </c>
      <c r="O59" s="58">
        <v>0</v>
      </c>
      <c r="P59" s="59">
        <f t="shared" si="9"/>
        <v>4</v>
      </c>
      <c r="Q59" s="57">
        <f t="shared" si="10"/>
        <v>0.0006944444444444445</v>
      </c>
      <c r="R59" s="60">
        <f t="shared" si="11"/>
        <v>0.013773148148148161</v>
      </c>
      <c r="S59" s="15">
        <f t="shared" si="12"/>
        <v>9.986226851851852</v>
      </c>
      <c r="T59" s="58">
        <f t="shared" si="13"/>
        <v>8</v>
      </c>
      <c r="U59" s="27">
        <f t="shared" si="15"/>
        <v>1.271367521367523</v>
      </c>
      <c r="V59" s="2" t="str">
        <f t="shared" si="14"/>
        <v>III</v>
      </c>
    </row>
    <row r="60" spans="1:22" ht="25.5" customHeight="1">
      <c r="A60" s="2">
        <v>37</v>
      </c>
      <c r="B60" s="51" t="s">
        <v>113</v>
      </c>
      <c r="C60" s="74" t="s">
        <v>114</v>
      </c>
      <c r="D60" s="75" t="s">
        <v>201</v>
      </c>
      <c r="E60" s="151" t="s">
        <v>38</v>
      </c>
      <c r="F60" s="56">
        <v>0.09652777777777777</v>
      </c>
      <c r="G60" s="131">
        <v>0.11008101851851852</v>
      </c>
      <c r="H60" s="58"/>
      <c r="I60" s="131">
        <f t="shared" si="8"/>
        <v>0.013553240740740755</v>
      </c>
      <c r="J60" s="58">
        <v>0</v>
      </c>
      <c r="K60" s="58">
        <v>0</v>
      </c>
      <c r="L60" s="58">
        <v>0</v>
      </c>
      <c r="M60" s="58">
        <v>3</v>
      </c>
      <c r="N60" s="58">
        <v>1</v>
      </c>
      <c r="O60" s="58">
        <v>0</v>
      </c>
      <c r="P60" s="59">
        <f t="shared" si="9"/>
        <v>4</v>
      </c>
      <c r="Q60" s="57">
        <f t="shared" si="10"/>
        <v>0.0006944444444444445</v>
      </c>
      <c r="R60" s="60">
        <f t="shared" si="11"/>
        <v>0.014247685185185198</v>
      </c>
      <c r="S60" s="15">
        <f t="shared" si="12"/>
        <v>9.985752314814814</v>
      </c>
      <c r="T60" s="58">
        <f t="shared" si="13"/>
        <v>9</v>
      </c>
      <c r="U60" s="27">
        <f t="shared" si="15"/>
        <v>1.315170940170942</v>
      </c>
      <c r="V60" s="2" t="str">
        <f t="shared" si="14"/>
        <v>III</v>
      </c>
    </row>
    <row r="61" spans="1:22" ht="25.5" customHeight="1">
      <c r="A61" s="2">
        <v>38</v>
      </c>
      <c r="B61" s="51" t="s">
        <v>107</v>
      </c>
      <c r="C61" s="74" t="s">
        <v>108</v>
      </c>
      <c r="D61" s="75" t="s">
        <v>201</v>
      </c>
      <c r="E61" s="151" t="s">
        <v>39</v>
      </c>
      <c r="F61" s="56">
        <v>0.08819444444444445</v>
      </c>
      <c r="G61" s="131">
        <v>0.1029398148148148</v>
      </c>
      <c r="H61" s="57">
        <v>0.00034722222222222224</v>
      </c>
      <c r="I61" s="131">
        <f t="shared" si="8"/>
        <v>0.01439814814814813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9">
        <f t="shared" si="9"/>
        <v>0</v>
      </c>
      <c r="Q61" s="57">
        <f t="shared" si="10"/>
        <v>0</v>
      </c>
      <c r="R61" s="60">
        <f t="shared" si="11"/>
        <v>0.01439814814814813</v>
      </c>
      <c r="S61" s="15">
        <f t="shared" si="12"/>
        <v>9.985601851851852</v>
      </c>
      <c r="T61" s="58">
        <f t="shared" si="13"/>
        <v>10</v>
      </c>
      <c r="U61" s="27">
        <f t="shared" si="15"/>
        <v>1.3290598290598281</v>
      </c>
      <c r="V61" s="2" t="str">
        <f t="shared" si="14"/>
        <v>IIю</v>
      </c>
    </row>
    <row r="62" spans="1:22" ht="25.5" customHeight="1">
      <c r="A62" s="2">
        <v>39</v>
      </c>
      <c r="B62" s="51" t="s">
        <v>111</v>
      </c>
      <c r="C62" s="74" t="s">
        <v>112</v>
      </c>
      <c r="D62" s="74" t="s">
        <v>201</v>
      </c>
      <c r="E62" s="152" t="s">
        <v>41</v>
      </c>
      <c r="F62" s="53">
        <v>0.09375</v>
      </c>
      <c r="G62" s="131">
        <v>0.110625</v>
      </c>
      <c r="H62" s="57">
        <v>0.0004513888888888889</v>
      </c>
      <c r="I62" s="131">
        <f t="shared" si="8"/>
        <v>0.01642361111111111</v>
      </c>
      <c r="J62" s="58">
        <v>0</v>
      </c>
      <c r="K62" s="58">
        <v>0</v>
      </c>
      <c r="L62" s="58">
        <v>25</v>
      </c>
      <c r="M62" s="58">
        <v>0</v>
      </c>
      <c r="N62" s="58">
        <v>4</v>
      </c>
      <c r="O62" s="58">
        <v>0</v>
      </c>
      <c r="P62" s="59">
        <f t="shared" si="9"/>
        <v>29</v>
      </c>
      <c r="Q62" s="57">
        <f t="shared" si="10"/>
        <v>0.0050347222222222225</v>
      </c>
      <c r="R62" s="60">
        <f t="shared" si="11"/>
        <v>0.021458333333333333</v>
      </c>
      <c r="S62" s="15">
        <f t="shared" si="12"/>
        <v>9.978541666666667</v>
      </c>
      <c r="T62" s="58">
        <f t="shared" si="13"/>
        <v>11</v>
      </c>
      <c r="U62" s="27">
        <f t="shared" si="15"/>
        <v>1.9807692307692315</v>
      </c>
      <c r="V62" s="2" t="str">
        <f t="shared" si="14"/>
        <v> </v>
      </c>
    </row>
    <row r="63" spans="1:22" ht="25.5">
      <c r="A63" s="2">
        <v>40</v>
      </c>
      <c r="B63" s="51" t="s">
        <v>109</v>
      </c>
      <c r="C63" s="74" t="s">
        <v>110</v>
      </c>
      <c r="D63" s="74" t="s">
        <v>201</v>
      </c>
      <c r="E63" s="152" t="s">
        <v>40</v>
      </c>
      <c r="F63" s="53">
        <v>0.09097222222222222</v>
      </c>
      <c r="G63" s="131">
        <v>0.10835648148148147</v>
      </c>
      <c r="H63" s="57">
        <v>0.0010648148148148147</v>
      </c>
      <c r="I63" s="131">
        <f t="shared" si="8"/>
        <v>0.01631944444444444</v>
      </c>
      <c r="J63" s="58">
        <v>0</v>
      </c>
      <c r="K63" s="58">
        <v>0</v>
      </c>
      <c r="L63" s="58">
        <v>25</v>
      </c>
      <c r="M63" s="58">
        <v>19</v>
      </c>
      <c r="N63" s="58">
        <v>0</v>
      </c>
      <c r="O63" s="58">
        <v>0</v>
      </c>
      <c r="P63" s="59">
        <f t="shared" si="9"/>
        <v>44</v>
      </c>
      <c r="Q63" s="57">
        <f t="shared" si="10"/>
        <v>0.0076388888888888895</v>
      </c>
      <c r="R63" s="60">
        <f t="shared" si="11"/>
        <v>0.023958333333333328</v>
      </c>
      <c r="S63" s="15">
        <f t="shared" si="12"/>
        <v>9.976041666666667</v>
      </c>
      <c r="T63" s="58">
        <f t="shared" si="13"/>
        <v>12</v>
      </c>
      <c r="U63" s="27">
        <f t="shared" si="15"/>
        <v>2.211538461538462</v>
      </c>
      <c r="V63" s="2" t="str">
        <f t="shared" si="14"/>
        <v> </v>
      </c>
    </row>
    <row r="64" spans="1:22" ht="25.5">
      <c r="A64" s="2">
        <v>41</v>
      </c>
      <c r="B64" s="51" t="s">
        <v>117</v>
      </c>
      <c r="C64" s="74" t="s">
        <v>118</v>
      </c>
      <c r="D64" s="74" t="s">
        <v>201</v>
      </c>
      <c r="E64" s="152" t="s">
        <v>40</v>
      </c>
      <c r="F64" s="53">
        <v>0.10208333333333335</v>
      </c>
      <c r="G64" s="131">
        <v>0.12072916666666667</v>
      </c>
      <c r="H64" s="58"/>
      <c r="I64" s="131">
        <f t="shared" si="8"/>
        <v>0.01864583333333332</v>
      </c>
      <c r="J64" s="58">
        <v>1</v>
      </c>
      <c r="K64" s="58">
        <v>0</v>
      </c>
      <c r="L64" s="58">
        <v>25</v>
      </c>
      <c r="M64" s="58">
        <v>3</v>
      </c>
      <c r="N64" s="58">
        <v>0</v>
      </c>
      <c r="O64" s="58">
        <v>3</v>
      </c>
      <c r="P64" s="59">
        <f t="shared" si="9"/>
        <v>32</v>
      </c>
      <c r="Q64" s="57">
        <f t="shared" si="10"/>
        <v>0.005555555555555556</v>
      </c>
      <c r="R64" s="60">
        <f t="shared" si="11"/>
        <v>0.024201388888888876</v>
      </c>
      <c r="S64" s="15">
        <f t="shared" si="12"/>
        <v>9.975798611111111</v>
      </c>
      <c r="T64" s="58">
        <f t="shared" si="13"/>
        <v>13</v>
      </c>
      <c r="U64" s="27">
        <f t="shared" si="15"/>
        <v>2.233974358974359</v>
      </c>
      <c r="V64" s="2" t="str">
        <f t="shared" si="14"/>
        <v> </v>
      </c>
    </row>
    <row r="65" spans="1:22" ht="12.75">
      <c r="A65" s="119"/>
      <c r="B65" s="121"/>
      <c r="C65" s="122"/>
      <c r="D65" s="122"/>
      <c r="E65" s="123"/>
      <c r="F65" s="124"/>
      <c r="G65" s="125"/>
      <c r="H65" s="126"/>
      <c r="I65" s="125"/>
      <c r="J65" s="126"/>
      <c r="K65" s="126"/>
      <c r="L65" s="126"/>
      <c r="M65" s="126"/>
      <c r="N65" s="126"/>
      <c r="O65" s="126"/>
      <c r="P65" s="127"/>
      <c r="Q65" s="125"/>
      <c r="R65" s="128"/>
      <c r="S65" s="128"/>
      <c r="T65" s="126"/>
      <c r="U65" s="120"/>
      <c r="V65" s="119"/>
    </row>
    <row r="66" spans="3:19" ht="15">
      <c r="C66" s="65" t="s">
        <v>203</v>
      </c>
      <c r="D66" s="65"/>
      <c r="E66" s="66"/>
      <c r="F66" s="66"/>
      <c r="G66" s="66"/>
      <c r="H66" s="67">
        <v>28</v>
      </c>
      <c r="I66" s="66"/>
      <c r="J66" s="67"/>
      <c r="K66" s="67"/>
      <c r="L66" s="67"/>
      <c r="M66" s="68"/>
      <c r="N66" s="68"/>
      <c r="O66" s="68"/>
      <c r="P66" s="68"/>
      <c r="Q66" s="66"/>
      <c r="R66" s="67">
        <v>25.2</v>
      </c>
      <c r="S66" s="66"/>
    </row>
    <row r="67" spans="3:19" ht="15">
      <c r="C67" s="65" t="s">
        <v>204</v>
      </c>
      <c r="D67" s="65"/>
      <c r="E67" s="69"/>
      <c r="F67" s="69"/>
      <c r="G67" s="69"/>
      <c r="H67" s="67" t="s">
        <v>22</v>
      </c>
      <c r="I67" s="66"/>
      <c r="J67" s="67"/>
      <c r="K67" s="67"/>
      <c r="L67" s="67"/>
      <c r="M67" s="68"/>
      <c r="N67" s="68"/>
      <c r="O67" s="68"/>
      <c r="P67" s="68"/>
      <c r="Q67" s="66"/>
      <c r="R67" s="67" t="s">
        <v>22</v>
      </c>
      <c r="S67" s="66"/>
    </row>
    <row r="68" spans="3:19" ht="15">
      <c r="C68" s="66"/>
      <c r="D68" s="66"/>
      <c r="E68" s="66"/>
      <c r="F68" s="66"/>
      <c r="G68" s="66"/>
      <c r="H68" s="68" t="s">
        <v>205</v>
      </c>
      <c r="I68" s="66"/>
      <c r="J68" s="66"/>
      <c r="K68" s="192"/>
      <c r="L68" s="192"/>
      <c r="M68" s="68"/>
      <c r="N68" s="68"/>
      <c r="O68" s="68"/>
      <c r="P68" s="68"/>
      <c r="Q68" s="66"/>
      <c r="R68" s="68" t="s">
        <v>206</v>
      </c>
      <c r="S68" s="70"/>
    </row>
    <row r="69" spans="3:19" ht="15">
      <c r="C69" s="69" t="s">
        <v>207</v>
      </c>
      <c r="D69" s="69"/>
      <c r="E69" s="66"/>
      <c r="F69" s="66"/>
      <c r="G69" s="66"/>
      <c r="H69" s="66"/>
      <c r="I69" s="66"/>
      <c r="J69" s="66"/>
      <c r="K69" s="68"/>
      <c r="L69" s="68"/>
      <c r="M69" s="68"/>
      <c r="N69" s="68"/>
      <c r="O69" s="68"/>
      <c r="P69" s="68"/>
      <c r="Q69" s="66"/>
      <c r="R69" s="66"/>
      <c r="S69" s="66"/>
    </row>
    <row r="70" spans="3:19" ht="15">
      <c r="C70" s="69" t="s">
        <v>208</v>
      </c>
      <c r="D70" s="69"/>
      <c r="E70" s="66"/>
      <c r="F70" s="66"/>
      <c r="G70" s="66"/>
      <c r="H70" s="71"/>
      <c r="I70" s="66"/>
      <c r="J70" s="66"/>
      <c r="K70" s="70"/>
      <c r="L70" s="68"/>
      <c r="M70" s="68"/>
      <c r="N70" s="68"/>
      <c r="O70" s="68"/>
      <c r="P70" s="68"/>
      <c r="Q70" s="66"/>
      <c r="S70" s="66"/>
    </row>
    <row r="71" spans="3:19" ht="15">
      <c r="C71" s="69" t="s">
        <v>209</v>
      </c>
      <c r="D71" s="69"/>
      <c r="E71" s="66"/>
      <c r="F71" s="66"/>
      <c r="G71" s="66"/>
      <c r="H71" s="71">
        <v>1.11</v>
      </c>
      <c r="I71" s="66"/>
      <c r="J71" s="66"/>
      <c r="K71" s="70"/>
      <c r="L71" s="68"/>
      <c r="M71" s="68"/>
      <c r="N71" s="68"/>
      <c r="O71" s="68"/>
      <c r="P71" s="68"/>
      <c r="Q71" s="66"/>
      <c r="R71" s="72">
        <v>1.11</v>
      </c>
      <c r="S71" s="66"/>
    </row>
    <row r="72" spans="3:19" ht="15">
      <c r="C72" s="69" t="s">
        <v>210</v>
      </c>
      <c r="D72" s="69"/>
      <c r="E72" s="66"/>
      <c r="F72" s="66"/>
      <c r="G72" s="66"/>
      <c r="H72" s="71">
        <v>1.32</v>
      </c>
      <c r="I72" s="66"/>
      <c r="J72" s="66"/>
      <c r="K72" s="70"/>
      <c r="L72" s="68"/>
      <c r="M72" s="68"/>
      <c r="N72" s="68"/>
      <c r="O72" s="68"/>
      <c r="P72" s="68"/>
      <c r="Q72" s="66"/>
      <c r="R72" s="72">
        <v>1.32</v>
      </c>
      <c r="S72" s="66"/>
    </row>
    <row r="73" spans="3:19" ht="15">
      <c r="C73" s="66" t="s">
        <v>212</v>
      </c>
      <c r="D73" s="66"/>
      <c r="E73" s="66"/>
      <c r="F73" s="66"/>
      <c r="G73" s="66"/>
      <c r="H73" s="71">
        <v>1.62</v>
      </c>
      <c r="I73" s="66"/>
      <c r="J73" s="66"/>
      <c r="K73" s="68"/>
      <c r="L73" s="68"/>
      <c r="M73" s="68"/>
      <c r="N73" s="68"/>
      <c r="O73" s="68"/>
      <c r="P73" s="68"/>
      <c r="Q73" s="66"/>
      <c r="R73" s="72">
        <v>1.62</v>
      </c>
      <c r="S73" s="66"/>
    </row>
    <row r="74" spans="3:19" ht="15">
      <c r="C74" s="66" t="s">
        <v>213</v>
      </c>
      <c r="D74" s="66"/>
      <c r="E74" s="66"/>
      <c r="F74" s="66"/>
      <c r="G74" s="66"/>
      <c r="H74" s="71">
        <v>1.87</v>
      </c>
      <c r="I74" s="66"/>
      <c r="J74" s="66"/>
      <c r="K74" s="68"/>
      <c r="L74" s="68"/>
      <c r="M74" s="68"/>
      <c r="N74" s="68"/>
      <c r="O74" s="68"/>
      <c r="P74" s="68"/>
      <c r="Q74" s="66"/>
      <c r="R74" s="72">
        <v>1.87</v>
      </c>
      <c r="S74" s="66"/>
    </row>
    <row r="75" spans="3:19" ht="15">
      <c r="C75" s="66"/>
      <c r="D75" s="66"/>
      <c r="E75" s="66"/>
      <c r="F75" s="66"/>
      <c r="G75" s="66"/>
      <c r="H75" s="71"/>
      <c r="I75" s="66"/>
      <c r="J75" s="66"/>
      <c r="K75" s="68"/>
      <c r="L75" s="68"/>
      <c r="M75" s="68"/>
      <c r="N75" s="68"/>
      <c r="O75" s="68"/>
      <c r="P75" s="68"/>
      <c r="Q75" s="66"/>
      <c r="R75" s="66"/>
      <c r="S75" s="66"/>
    </row>
    <row r="76" spans="3:19" ht="15">
      <c r="C76" s="66" t="s">
        <v>214</v>
      </c>
      <c r="D76" s="66"/>
      <c r="E76" s="66"/>
      <c r="F76" s="66"/>
      <c r="G76" s="66"/>
      <c r="H76" s="66"/>
      <c r="I76" s="66"/>
      <c r="J76" s="66"/>
      <c r="K76" s="68"/>
      <c r="L76" s="68"/>
      <c r="M76" s="68"/>
      <c r="N76" s="68"/>
      <c r="O76" s="66" t="s">
        <v>216</v>
      </c>
      <c r="P76" s="68"/>
      <c r="Q76" s="66"/>
      <c r="R76" s="66"/>
      <c r="S76" s="66"/>
    </row>
    <row r="77" spans="3:19" ht="15">
      <c r="C77" s="66" t="s">
        <v>215</v>
      </c>
      <c r="D77" s="66"/>
      <c r="E77" s="66"/>
      <c r="F77" s="66"/>
      <c r="G77" s="66"/>
      <c r="H77" s="66"/>
      <c r="I77" s="66"/>
      <c r="J77" s="66"/>
      <c r="K77" s="68"/>
      <c r="L77" s="68"/>
      <c r="M77" s="68"/>
      <c r="N77" s="68"/>
      <c r="O77" s="66" t="s">
        <v>211</v>
      </c>
      <c r="P77" s="68"/>
      <c r="Q77" s="66"/>
      <c r="R77" s="66"/>
      <c r="S77" s="66"/>
    </row>
  </sheetData>
  <mergeCells count="22">
    <mergeCell ref="K68:L68"/>
    <mergeCell ref="L17:L21"/>
    <mergeCell ref="M17:M21"/>
    <mergeCell ref="A16:A21"/>
    <mergeCell ref="B16:B21"/>
    <mergeCell ref="C16:C21"/>
    <mergeCell ref="E16:E21"/>
    <mergeCell ref="V16:V21"/>
    <mergeCell ref="U16:U21"/>
    <mergeCell ref="F16:F21"/>
    <mergeCell ref="G16:G21"/>
    <mergeCell ref="H16:H21"/>
    <mergeCell ref="I16:I21"/>
    <mergeCell ref="J16:O16"/>
    <mergeCell ref="J17:J21"/>
    <mergeCell ref="K17:K21"/>
    <mergeCell ref="T16:T21"/>
    <mergeCell ref="Q16:Q21"/>
    <mergeCell ref="P16:P21"/>
    <mergeCell ref="R16:R21"/>
    <mergeCell ref="N17:N21"/>
    <mergeCell ref="O17:O21"/>
  </mergeCells>
  <printOptions/>
  <pageMargins left="0.2" right="0.2" top="0.5" bottom="0.29" header="0.5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workbookViewId="0" topLeftCell="A8">
      <selection activeCell="W32" sqref="W32"/>
    </sheetView>
  </sheetViews>
  <sheetFormatPr defaultColWidth="9.00390625" defaultRowHeight="12.75"/>
  <cols>
    <col min="1" max="1" width="4.75390625" style="0" customWidth="1"/>
    <col min="2" max="2" width="22.625" style="0" customWidth="1"/>
    <col min="3" max="3" width="4.125" style="0" hidden="1" customWidth="1"/>
    <col min="4" max="4" width="18.75390625" style="0" customWidth="1"/>
    <col min="5" max="5" width="8.25390625" style="0" customWidth="1"/>
    <col min="6" max="8" width="8.125" style="0" customWidth="1"/>
    <col min="9" max="14" width="4.75390625" style="0" customWidth="1"/>
    <col min="15" max="15" width="5.25390625" style="0" customWidth="1"/>
    <col min="16" max="17" width="8.375" style="0" customWidth="1"/>
    <col min="18" max="18" width="0" style="0" hidden="1" customWidth="1"/>
    <col min="20" max="20" width="4.375" style="0" customWidth="1"/>
  </cols>
  <sheetData>
    <row r="1" spans="1:15" ht="12.75">
      <c r="A1" s="37"/>
      <c r="B1" s="38"/>
      <c r="C1" s="38"/>
      <c r="D1" s="38"/>
      <c r="E1" s="38"/>
      <c r="F1" s="38"/>
      <c r="G1" s="37"/>
      <c r="H1" s="37"/>
      <c r="I1" s="37"/>
      <c r="J1" s="37"/>
      <c r="K1" s="37"/>
      <c r="L1" s="37"/>
      <c r="M1" s="37"/>
      <c r="N1" s="38"/>
      <c r="O1" s="10"/>
    </row>
    <row r="2" spans="1:15" ht="12.75">
      <c r="A2" s="37"/>
      <c r="B2" s="38"/>
      <c r="C2" s="38"/>
      <c r="D2" s="38"/>
      <c r="E2" s="37" t="s">
        <v>23</v>
      </c>
      <c r="F2" s="38"/>
      <c r="G2" s="37"/>
      <c r="H2" s="37"/>
      <c r="J2" s="37"/>
      <c r="K2" s="37"/>
      <c r="L2" s="37"/>
      <c r="M2" s="37"/>
      <c r="N2" s="38"/>
      <c r="O2" s="10"/>
    </row>
    <row r="3" spans="1:15" ht="12.75">
      <c r="A3" s="37"/>
      <c r="B3" s="38"/>
      <c r="C3" s="38"/>
      <c r="D3" s="38"/>
      <c r="E3" s="37" t="s">
        <v>24</v>
      </c>
      <c r="F3" s="38"/>
      <c r="G3" s="37"/>
      <c r="H3" s="37"/>
      <c r="J3" s="37"/>
      <c r="K3" s="37"/>
      <c r="L3" s="37"/>
      <c r="M3" s="37"/>
      <c r="N3" s="38"/>
      <c r="O3" s="11"/>
    </row>
    <row r="4" spans="1:15" ht="12.75">
      <c r="A4" s="37"/>
      <c r="B4" s="38"/>
      <c r="C4" s="38"/>
      <c r="D4" s="38"/>
      <c r="E4" s="28" t="s">
        <v>233</v>
      </c>
      <c r="F4" s="38"/>
      <c r="G4" s="37"/>
      <c r="H4" s="37"/>
      <c r="J4" s="37"/>
      <c r="K4" s="37"/>
      <c r="L4" s="37"/>
      <c r="M4" s="37"/>
      <c r="N4" s="38"/>
      <c r="O4" s="11"/>
    </row>
    <row r="5" spans="1:15" ht="18">
      <c r="A5" s="37"/>
      <c r="B5" s="38"/>
      <c r="C5" s="38"/>
      <c r="D5" s="38"/>
      <c r="E5" s="38"/>
      <c r="F5" s="38"/>
      <c r="G5" s="37"/>
      <c r="H5" s="29" t="s">
        <v>25</v>
      </c>
      <c r="I5" s="37"/>
      <c r="J5" s="37"/>
      <c r="K5" s="37"/>
      <c r="M5" s="37"/>
      <c r="N5" s="11"/>
      <c r="O5" s="10"/>
    </row>
    <row r="6" spans="1:17" ht="12.75">
      <c r="A6" s="37"/>
      <c r="B6" s="38"/>
      <c r="C6" s="38"/>
      <c r="D6" s="38"/>
      <c r="E6" s="28"/>
      <c r="F6" s="28"/>
      <c r="G6" s="28"/>
      <c r="H6" s="38" t="s">
        <v>26</v>
      </c>
      <c r="I6" s="10"/>
      <c r="J6" s="28"/>
      <c r="K6" s="28"/>
      <c r="M6" s="28"/>
      <c r="N6" s="11"/>
      <c r="Q6" s="4"/>
    </row>
    <row r="7" spans="1:17" ht="12.75">
      <c r="A7" s="37"/>
      <c r="B7" s="38"/>
      <c r="C7" s="38"/>
      <c r="D7" s="38"/>
      <c r="E7" s="37"/>
      <c r="F7" s="37"/>
      <c r="G7" s="37"/>
      <c r="H7" s="30" t="s">
        <v>27</v>
      </c>
      <c r="I7" s="37"/>
      <c r="J7" s="37"/>
      <c r="K7" s="37"/>
      <c r="M7" s="37"/>
      <c r="N7" s="11"/>
      <c r="Q7" s="4"/>
    </row>
    <row r="8" spans="1:17" ht="23.25">
      <c r="A8" s="37"/>
      <c r="B8" s="38"/>
      <c r="C8" s="38"/>
      <c r="D8" s="38"/>
      <c r="E8" s="32" t="s">
        <v>28</v>
      </c>
      <c r="F8" s="37"/>
      <c r="G8" s="37"/>
      <c r="H8" s="37"/>
      <c r="J8" s="37"/>
      <c r="K8" s="37"/>
      <c r="L8" s="37"/>
      <c r="M8" s="37"/>
      <c r="N8" s="37"/>
      <c r="Q8" s="4"/>
    </row>
    <row r="9" spans="1:17" ht="12.75">
      <c r="A9" s="37"/>
      <c r="B9" s="38"/>
      <c r="C9" s="38"/>
      <c r="D9" s="38"/>
      <c r="E9" s="37" t="s">
        <v>29</v>
      </c>
      <c r="F9" s="37"/>
      <c r="G9" s="37"/>
      <c r="H9" s="37"/>
      <c r="J9" s="37"/>
      <c r="K9" s="37"/>
      <c r="L9" s="37"/>
      <c r="M9" s="37"/>
      <c r="N9" s="37"/>
      <c r="Q9" s="4"/>
    </row>
    <row r="10" spans="1:17" ht="12.75">
      <c r="A10" s="37"/>
      <c r="B10" s="38"/>
      <c r="C10" s="38"/>
      <c r="D10" s="38"/>
      <c r="E10" s="37" t="s">
        <v>31</v>
      </c>
      <c r="F10" s="38"/>
      <c r="G10" s="37"/>
      <c r="H10" s="37"/>
      <c r="J10" s="37"/>
      <c r="K10" s="37"/>
      <c r="L10" s="37"/>
      <c r="M10" s="37"/>
      <c r="N10" s="38"/>
      <c r="Q10" s="4"/>
    </row>
    <row r="11" spans="1:17" ht="12.75">
      <c r="A11" s="37"/>
      <c r="B11" s="38"/>
      <c r="C11" s="38"/>
      <c r="D11" s="38"/>
      <c r="E11" s="37" t="s">
        <v>49</v>
      </c>
      <c r="F11" s="38"/>
      <c r="G11" s="37"/>
      <c r="H11" s="37"/>
      <c r="J11" s="37"/>
      <c r="K11" s="37"/>
      <c r="L11" s="37"/>
      <c r="M11" s="37"/>
      <c r="N11" s="38"/>
      <c r="Q11" s="4"/>
    </row>
    <row r="12" spans="1:17" ht="12.75">
      <c r="A12" s="37"/>
      <c r="B12" s="38"/>
      <c r="C12" s="38"/>
      <c r="D12" s="38"/>
      <c r="E12" s="38"/>
      <c r="F12" s="38"/>
      <c r="G12" s="37"/>
      <c r="H12" s="37"/>
      <c r="I12" s="37"/>
      <c r="J12" s="37"/>
      <c r="K12" s="37"/>
      <c r="L12" s="37"/>
      <c r="M12" s="37"/>
      <c r="N12" s="38"/>
      <c r="Q12" s="4"/>
    </row>
    <row r="13" spans="1:17" ht="12.75">
      <c r="A13" s="37"/>
      <c r="B13" s="38"/>
      <c r="C13" s="38"/>
      <c r="D13" s="38"/>
      <c r="E13" s="38"/>
      <c r="F13" s="38"/>
      <c r="G13" s="37"/>
      <c r="H13" s="37"/>
      <c r="I13" s="37"/>
      <c r="J13" s="37"/>
      <c r="K13" s="37"/>
      <c r="L13" s="37"/>
      <c r="M13" s="37"/>
      <c r="N13" s="38"/>
      <c r="Q13" s="4"/>
    </row>
    <row r="14" spans="1:17" ht="13.5" thickBot="1">
      <c r="A14" s="10"/>
      <c r="B14" s="37" t="s">
        <v>30</v>
      </c>
      <c r="C14" s="37"/>
      <c r="D14" s="37"/>
      <c r="E14" s="38"/>
      <c r="F14" s="38"/>
      <c r="G14" s="37"/>
      <c r="H14" s="37"/>
      <c r="I14" s="37"/>
      <c r="J14" s="37"/>
      <c r="K14" s="37"/>
      <c r="L14" s="37"/>
      <c r="M14" s="37"/>
      <c r="N14" s="38" t="s">
        <v>32</v>
      </c>
      <c r="Q14" s="4"/>
    </row>
    <row r="15" spans="1:16" ht="12.75" hidden="1">
      <c r="A15" s="10"/>
      <c r="B15" s="37"/>
      <c r="C15" s="37"/>
      <c r="D15" s="37"/>
      <c r="E15" s="38"/>
      <c r="F15" s="38"/>
      <c r="G15" s="37"/>
      <c r="H15" s="37"/>
      <c r="I15" s="37"/>
      <c r="J15" s="37"/>
      <c r="K15" s="37"/>
      <c r="L15" s="43">
        <v>0.00017361111111111112</v>
      </c>
      <c r="M15" s="37"/>
      <c r="N15" s="38"/>
      <c r="P15" s="14"/>
    </row>
    <row r="16" spans="1:20" ht="12.75">
      <c r="A16" s="158" t="s">
        <v>7</v>
      </c>
      <c r="B16" s="199" t="s">
        <v>8</v>
      </c>
      <c r="C16" s="100"/>
      <c r="D16" s="170" t="s">
        <v>1</v>
      </c>
      <c r="E16" s="170" t="s">
        <v>2</v>
      </c>
      <c r="F16" s="170" t="s">
        <v>9</v>
      </c>
      <c r="G16" s="172" t="s">
        <v>10</v>
      </c>
      <c r="H16" s="172" t="s">
        <v>11</v>
      </c>
      <c r="I16" s="174" t="s">
        <v>119</v>
      </c>
      <c r="J16" s="157"/>
      <c r="K16" s="157"/>
      <c r="L16" s="157"/>
      <c r="M16" s="157"/>
      <c r="N16" s="157"/>
      <c r="O16" s="164" t="s">
        <v>15</v>
      </c>
      <c r="P16" s="166" t="s">
        <v>16</v>
      </c>
      <c r="Q16" s="164" t="s">
        <v>14</v>
      </c>
      <c r="R16" s="105"/>
      <c r="S16" s="168" t="s">
        <v>18</v>
      </c>
      <c r="T16" s="196" t="s">
        <v>19</v>
      </c>
    </row>
    <row r="17" spans="1:20" ht="12.75" customHeight="1">
      <c r="A17" s="159"/>
      <c r="B17" s="194"/>
      <c r="C17" s="36"/>
      <c r="D17" s="187"/>
      <c r="E17" s="187"/>
      <c r="F17" s="187"/>
      <c r="G17" s="189"/>
      <c r="H17" s="189"/>
      <c r="I17" s="179" t="s">
        <v>219</v>
      </c>
      <c r="J17" s="179" t="s">
        <v>220</v>
      </c>
      <c r="K17" s="182" t="s">
        <v>221</v>
      </c>
      <c r="L17" s="182" t="s">
        <v>13</v>
      </c>
      <c r="M17" s="182" t="s">
        <v>12</v>
      </c>
      <c r="N17" s="182" t="s">
        <v>223</v>
      </c>
      <c r="O17" s="184"/>
      <c r="P17" s="180"/>
      <c r="Q17" s="184"/>
      <c r="R17" s="48"/>
      <c r="S17" s="182"/>
      <c r="T17" s="197"/>
    </row>
    <row r="18" spans="1:20" ht="12.75">
      <c r="A18" s="159"/>
      <c r="B18" s="194"/>
      <c r="C18" s="36"/>
      <c r="D18" s="187"/>
      <c r="E18" s="187"/>
      <c r="F18" s="187"/>
      <c r="G18" s="189"/>
      <c r="H18" s="189"/>
      <c r="I18" s="180"/>
      <c r="J18" s="180"/>
      <c r="K18" s="182"/>
      <c r="L18" s="182"/>
      <c r="M18" s="182"/>
      <c r="N18" s="182"/>
      <c r="O18" s="184"/>
      <c r="P18" s="180"/>
      <c r="Q18" s="184"/>
      <c r="R18" s="48"/>
      <c r="S18" s="182"/>
      <c r="T18" s="197"/>
    </row>
    <row r="19" spans="1:20" ht="12.75">
      <c r="A19" s="159"/>
      <c r="B19" s="194"/>
      <c r="C19" s="36"/>
      <c r="D19" s="187"/>
      <c r="E19" s="187"/>
      <c r="F19" s="187"/>
      <c r="G19" s="189"/>
      <c r="H19" s="189"/>
      <c r="I19" s="180"/>
      <c r="J19" s="180"/>
      <c r="K19" s="182"/>
      <c r="L19" s="182"/>
      <c r="M19" s="182"/>
      <c r="N19" s="182"/>
      <c r="O19" s="184"/>
      <c r="P19" s="180"/>
      <c r="Q19" s="184"/>
      <c r="R19" s="48"/>
      <c r="S19" s="182"/>
      <c r="T19" s="197"/>
    </row>
    <row r="20" spans="1:20" ht="12.75">
      <c r="A20" s="159"/>
      <c r="B20" s="194"/>
      <c r="C20" s="36"/>
      <c r="D20" s="187"/>
      <c r="E20" s="187"/>
      <c r="F20" s="187"/>
      <c r="G20" s="189"/>
      <c r="H20" s="189"/>
      <c r="I20" s="180"/>
      <c r="J20" s="180"/>
      <c r="K20" s="182"/>
      <c r="L20" s="182"/>
      <c r="M20" s="182"/>
      <c r="N20" s="182"/>
      <c r="O20" s="184"/>
      <c r="P20" s="180"/>
      <c r="Q20" s="184"/>
      <c r="R20" s="48"/>
      <c r="S20" s="182"/>
      <c r="T20" s="197"/>
    </row>
    <row r="21" spans="1:20" ht="63.75" customHeight="1" thickBot="1">
      <c r="A21" s="198"/>
      <c r="B21" s="200"/>
      <c r="C21" s="101"/>
      <c r="D21" s="171"/>
      <c r="E21" s="171"/>
      <c r="F21" s="171"/>
      <c r="G21" s="173"/>
      <c r="H21" s="173"/>
      <c r="I21" s="167"/>
      <c r="J21" s="167"/>
      <c r="K21" s="169"/>
      <c r="L21" s="169"/>
      <c r="M21" s="169"/>
      <c r="N21" s="169"/>
      <c r="O21" s="165"/>
      <c r="P21" s="167"/>
      <c r="Q21" s="165"/>
      <c r="R21" s="106"/>
      <c r="S21" s="169"/>
      <c r="T21" s="163"/>
    </row>
    <row r="22" spans="1:20" ht="30" customHeight="1">
      <c r="A22" s="84" t="s">
        <v>47</v>
      </c>
      <c r="B22" s="134" t="s">
        <v>51</v>
      </c>
      <c r="C22" s="135" t="s">
        <v>200</v>
      </c>
      <c r="D22" s="87" t="s">
        <v>36</v>
      </c>
      <c r="E22" s="88">
        <v>0.00625</v>
      </c>
      <c r="F22" s="136">
        <v>0.01525462962962963</v>
      </c>
      <c r="G22" s="90"/>
      <c r="H22" s="136">
        <f>F22-E22-G22</f>
        <v>0.00900462962962963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1">
        <f>SUM(I22:N22)</f>
        <v>0</v>
      </c>
      <c r="P22" s="89">
        <f>O22*$L$15</f>
        <v>0</v>
      </c>
      <c r="Q22" s="92">
        <f>H22+P22</f>
        <v>0.00900462962962963</v>
      </c>
      <c r="R22" s="92">
        <f>10-Q45</f>
        <v>9.976041666666667</v>
      </c>
      <c r="S22" s="211">
        <f>SUM(Q22:Q24)</f>
        <v>0.031087962962962963</v>
      </c>
      <c r="T22" s="212">
        <v>1</v>
      </c>
    </row>
    <row r="23" spans="1:20" ht="30" customHeight="1">
      <c r="A23" s="93" t="s">
        <v>50</v>
      </c>
      <c r="B23" s="44" t="s">
        <v>61</v>
      </c>
      <c r="C23" s="44" t="s">
        <v>200</v>
      </c>
      <c r="D23" s="33" t="s">
        <v>36</v>
      </c>
      <c r="E23" s="34">
        <v>0.01875</v>
      </c>
      <c r="F23" s="117">
        <v>0.028969907407407406</v>
      </c>
      <c r="G23" s="9"/>
      <c r="H23" s="117">
        <f>F23-E23-G23</f>
        <v>0.010219907407407407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0">
        <f>SUM(I23:N23)</f>
        <v>0</v>
      </c>
      <c r="P23" s="9">
        <f>O23*$L$15</f>
        <v>0</v>
      </c>
      <c r="Q23" s="15">
        <f>H23+P23</f>
        <v>0.010219907407407407</v>
      </c>
      <c r="R23" s="15">
        <f>10-Q28</f>
        <v>9.988761574074074</v>
      </c>
      <c r="S23" s="189"/>
      <c r="T23" s="213"/>
    </row>
    <row r="24" spans="1:20" ht="30" customHeight="1" thickBot="1">
      <c r="A24" s="94" t="s">
        <v>75</v>
      </c>
      <c r="B24" s="137" t="s">
        <v>76</v>
      </c>
      <c r="C24" s="137" t="s">
        <v>201</v>
      </c>
      <c r="D24" s="96" t="s">
        <v>36</v>
      </c>
      <c r="E24" s="97">
        <v>0.04375</v>
      </c>
      <c r="F24" s="138">
        <v>0.05509259259259259</v>
      </c>
      <c r="G24" s="99"/>
      <c r="H24" s="138">
        <f>F24-E24-G24</f>
        <v>0.011342592592592592</v>
      </c>
      <c r="I24" s="99">
        <v>0</v>
      </c>
      <c r="J24" s="99">
        <v>0</v>
      </c>
      <c r="K24" s="99">
        <v>3</v>
      </c>
      <c r="L24" s="99">
        <v>0</v>
      </c>
      <c r="M24" s="99">
        <v>0</v>
      </c>
      <c r="N24" s="99">
        <v>0</v>
      </c>
      <c r="O24" s="102">
        <f>SUM(I24:N24)</f>
        <v>3</v>
      </c>
      <c r="P24" s="98">
        <f>O24*$L$15</f>
        <v>0.0005208333333333333</v>
      </c>
      <c r="Q24" s="103">
        <f>H24+P24</f>
        <v>0.011863425925925925</v>
      </c>
      <c r="R24" s="108">
        <f>10-Q29</f>
        <v>9.988541666666666</v>
      </c>
      <c r="S24" s="173"/>
      <c r="T24" s="214"/>
    </row>
    <row r="25" spans="1:20" ht="30" customHeight="1">
      <c r="A25" s="84" t="s">
        <v>45</v>
      </c>
      <c r="B25" s="134" t="s">
        <v>70</v>
      </c>
      <c r="C25" s="135" t="s">
        <v>200</v>
      </c>
      <c r="D25" s="87" t="s">
        <v>37</v>
      </c>
      <c r="E25" s="88">
        <v>0.03263888888888889</v>
      </c>
      <c r="F25" s="140">
        <v>0.04177083333333333</v>
      </c>
      <c r="G25" s="111">
        <v>0.0001388888888888889</v>
      </c>
      <c r="H25" s="136">
        <f>F25-E25-G25</f>
        <v>0.008993055555555554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90">
        <v>0</v>
      </c>
      <c r="O25" s="91">
        <f>SUM(I25:N25)</f>
        <v>0</v>
      </c>
      <c r="P25" s="89">
        <f>O25*$L$15</f>
        <v>0</v>
      </c>
      <c r="Q25" s="92">
        <f>H25+P25</f>
        <v>0.008993055555555554</v>
      </c>
      <c r="R25" s="92">
        <f>10-Q25</f>
        <v>9.991006944444445</v>
      </c>
      <c r="S25" s="211">
        <f>SUM(Q25:Q27)</f>
        <v>0.032094907407407405</v>
      </c>
      <c r="T25" s="212">
        <v>2</v>
      </c>
    </row>
    <row r="26" spans="1:20" ht="30" customHeight="1">
      <c r="A26" s="93" t="s">
        <v>56</v>
      </c>
      <c r="B26" s="44" t="s">
        <v>53</v>
      </c>
      <c r="C26" s="73" t="s">
        <v>200</v>
      </c>
      <c r="D26" s="41" t="s">
        <v>37</v>
      </c>
      <c r="E26" s="42">
        <v>0.008333333333333333</v>
      </c>
      <c r="F26" s="117">
        <v>0.018703703703703705</v>
      </c>
      <c r="G26" s="2"/>
      <c r="H26" s="117">
        <f>F26-E26-G26</f>
        <v>0.010370370370370372</v>
      </c>
      <c r="I26" s="2">
        <v>3</v>
      </c>
      <c r="J26" s="2">
        <v>0</v>
      </c>
      <c r="K26" s="2">
        <v>0</v>
      </c>
      <c r="L26" s="2">
        <v>3</v>
      </c>
      <c r="M26" s="2">
        <v>3</v>
      </c>
      <c r="N26" s="2">
        <v>0</v>
      </c>
      <c r="O26" s="20">
        <f>SUM(I26:N26)</f>
        <v>9</v>
      </c>
      <c r="P26" s="9">
        <f>O26*$L$15</f>
        <v>0.0015625</v>
      </c>
      <c r="Q26" s="15">
        <f>H26+P26</f>
        <v>0.011932870370370371</v>
      </c>
      <c r="R26" s="15">
        <f>10-Q26</f>
        <v>9.988067129629629</v>
      </c>
      <c r="S26" s="189"/>
      <c r="T26" s="213"/>
    </row>
    <row r="27" spans="1:20" ht="30" customHeight="1" thickBot="1">
      <c r="A27" s="94" t="s">
        <v>77</v>
      </c>
      <c r="B27" s="137" t="s">
        <v>78</v>
      </c>
      <c r="C27" s="137" t="s">
        <v>201</v>
      </c>
      <c r="D27" s="96" t="s">
        <v>37</v>
      </c>
      <c r="E27" s="97">
        <v>0.04652777777777778</v>
      </c>
      <c r="F27" s="138">
        <v>0.05717592592592593</v>
      </c>
      <c r="G27" s="99"/>
      <c r="H27" s="138">
        <f>F27-E27-G27</f>
        <v>0.01064814814814815</v>
      </c>
      <c r="I27" s="99">
        <v>0</v>
      </c>
      <c r="J27" s="99">
        <v>0</v>
      </c>
      <c r="K27" s="99">
        <v>0</v>
      </c>
      <c r="L27" s="99">
        <v>0</v>
      </c>
      <c r="M27" s="99">
        <v>3</v>
      </c>
      <c r="N27" s="99">
        <v>0</v>
      </c>
      <c r="O27" s="102">
        <f>SUM(I27:N27)</f>
        <v>3</v>
      </c>
      <c r="P27" s="98">
        <f>O27*$L$15</f>
        <v>0.0005208333333333333</v>
      </c>
      <c r="Q27" s="103">
        <f>H27+P27</f>
        <v>0.011168981481481483</v>
      </c>
      <c r="R27" s="108">
        <f>10-Q27</f>
        <v>9.98883101851852</v>
      </c>
      <c r="S27" s="173"/>
      <c r="T27" s="214"/>
    </row>
    <row r="28" spans="1:20" ht="30" customHeight="1">
      <c r="A28" s="84" t="s">
        <v>52</v>
      </c>
      <c r="B28" s="134" t="s">
        <v>55</v>
      </c>
      <c r="C28" s="135" t="s">
        <v>200</v>
      </c>
      <c r="D28" s="87" t="s">
        <v>33</v>
      </c>
      <c r="E28" s="88">
        <v>0.010416666666666666</v>
      </c>
      <c r="F28" s="136">
        <v>0.02096064814814815</v>
      </c>
      <c r="G28" s="90"/>
      <c r="H28" s="136">
        <f>F28-E28-G28</f>
        <v>0.010543981481481482</v>
      </c>
      <c r="I28" s="90">
        <v>0</v>
      </c>
      <c r="J28" s="90">
        <v>0</v>
      </c>
      <c r="K28" s="90">
        <v>0</v>
      </c>
      <c r="L28" s="90">
        <v>1</v>
      </c>
      <c r="M28" s="90">
        <v>3</v>
      </c>
      <c r="N28" s="90">
        <v>0</v>
      </c>
      <c r="O28" s="91">
        <f>SUM(I28:N28)</f>
        <v>4</v>
      </c>
      <c r="P28" s="89">
        <f>O28*$L$15</f>
        <v>0.0006944444444444445</v>
      </c>
      <c r="Q28" s="92">
        <f>H28+P28</f>
        <v>0.011238425925925926</v>
      </c>
      <c r="R28" s="92" t="e">
        <f>10-#REF!</f>
        <v>#REF!</v>
      </c>
      <c r="S28" s="211">
        <f>SUM(Q28:Q30)</f>
        <v>0.03353009259259259</v>
      </c>
      <c r="T28" s="212">
        <v>3</v>
      </c>
    </row>
    <row r="29" spans="1:20" ht="30" customHeight="1">
      <c r="A29" s="141" t="s">
        <v>228</v>
      </c>
      <c r="B29" s="44" t="s">
        <v>44</v>
      </c>
      <c r="C29" s="73" t="s">
        <v>200</v>
      </c>
      <c r="D29" s="41" t="s">
        <v>33</v>
      </c>
      <c r="E29" s="42">
        <v>0</v>
      </c>
      <c r="F29" s="117">
        <v>0.011458333333333334</v>
      </c>
      <c r="G29" s="2"/>
      <c r="H29" s="117">
        <f>F29-E29-G29</f>
        <v>0.011458333333333334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0">
        <f>SUM(I29:N29)</f>
        <v>0</v>
      </c>
      <c r="P29" s="9">
        <f>O29*$L$15</f>
        <v>0</v>
      </c>
      <c r="Q29" s="15">
        <f>H29+P29</f>
        <v>0.011458333333333334</v>
      </c>
      <c r="R29" s="15">
        <f>10-Q43</f>
        <v>9.987280092592593</v>
      </c>
      <c r="S29" s="189"/>
      <c r="T29" s="213"/>
    </row>
    <row r="30" spans="1:20" ht="30" customHeight="1" thickBot="1">
      <c r="A30" s="94" t="s">
        <v>71</v>
      </c>
      <c r="B30" s="137" t="s">
        <v>72</v>
      </c>
      <c r="C30" s="137" t="s">
        <v>201</v>
      </c>
      <c r="D30" s="96" t="s">
        <v>33</v>
      </c>
      <c r="E30" s="97">
        <v>0.035416666666666666</v>
      </c>
      <c r="F30" s="138">
        <v>0.04572916666666666</v>
      </c>
      <c r="G30" s="98"/>
      <c r="H30" s="138">
        <f>F30-E30-G30</f>
        <v>0.010312499999999995</v>
      </c>
      <c r="I30" s="99">
        <v>0</v>
      </c>
      <c r="J30" s="99">
        <v>0</v>
      </c>
      <c r="K30" s="99">
        <v>0</v>
      </c>
      <c r="L30" s="99">
        <v>3</v>
      </c>
      <c r="M30" s="99">
        <v>0</v>
      </c>
      <c r="N30" s="99">
        <v>0</v>
      </c>
      <c r="O30" s="102">
        <f>SUM(I30:N30)</f>
        <v>3</v>
      </c>
      <c r="P30" s="98">
        <f>O30*$L$15</f>
        <v>0.0005208333333333333</v>
      </c>
      <c r="Q30" s="103">
        <f>H30+P30</f>
        <v>0.010833333333333328</v>
      </c>
      <c r="R30" s="108">
        <f>10-Q44</f>
        <v>9.984930555555556</v>
      </c>
      <c r="S30" s="173"/>
      <c r="T30" s="214"/>
    </row>
    <row r="31" spans="1:20" ht="30" customHeight="1">
      <c r="A31" s="84" t="s">
        <v>43</v>
      </c>
      <c r="B31" s="134" t="s">
        <v>82</v>
      </c>
      <c r="C31" s="135" t="s">
        <v>200</v>
      </c>
      <c r="D31" s="87" t="s">
        <v>38</v>
      </c>
      <c r="E31" s="88">
        <v>0.052083333333333336</v>
      </c>
      <c r="F31" s="136">
        <v>0.059363425925925924</v>
      </c>
      <c r="G31" s="90"/>
      <c r="H31" s="136">
        <f>F31-E31-G31</f>
        <v>0.007280092592592588</v>
      </c>
      <c r="I31" s="90">
        <v>0</v>
      </c>
      <c r="J31" s="90">
        <v>0</v>
      </c>
      <c r="K31" s="90">
        <v>0</v>
      </c>
      <c r="L31" s="90">
        <v>6</v>
      </c>
      <c r="M31" s="90">
        <v>3</v>
      </c>
      <c r="N31" s="90">
        <v>0</v>
      </c>
      <c r="O31" s="91">
        <f>SUM(I31:N31)</f>
        <v>9</v>
      </c>
      <c r="P31" s="89">
        <f>O31*$L$15</f>
        <v>0.0015625</v>
      </c>
      <c r="Q31" s="92">
        <f>H31+P31</f>
        <v>0.008842592592592588</v>
      </c>
      <c r="R31" s="92">
        <f>10-Q31</f>
        <v>9.991157407407407</v>
      </c>
      <c r="S31" s="211">
        <f>SUM(Q31:Q33)</f>
        <v>0.034409722222222244</v>
      </c>
      <c r="T31" s="212">
        <v>4</v>
      </c>
    </row>
    <row r="32" spans="1:20" ht="30" customHeight="1">
      <c r="A32" s="93" t="s">
        <v>81</v>
      </c>
      <c r="B32" s="44" t="s">
        <v>92</v>
      </c>
      <c r="C32" s="73" t="s">
        <v>200</v>
      </c>
      <c r="D32" s="41" t="s">
        <v>38</v>
      </c>
      <c r="E32" s="42">
        <v>0.06597222222222222</v>
      </c>
      <c r="F32" s="117">
        <v>0.07627314814814816</v>
      </c>
      <c r="G32" s="2"/>
      <c r="H32" s="117">
        <f>F32-E32-G32</f>
        <v>0.010300925925925936</v>
      </c>
      <c r="I32" s="2">
        <v>0</v>
      </c>
      <c r="J32" s="2">
        <v>0</v>
      </c>
      <c r="K32" s="2">
        <v>3</v>
      </c>
      <c r="L32" s="2">
        <v>9</v>
      </c>
      <c r="M32" s="2">
        <v>7</v>
      </c>
      <c r="N32" s="2">
        <v>0</v>
      </c>
      <c r="O32" s="20">
        <f>SUM(I32:N32)</f>
        <v>19</v>
      </c>
      <c r="P32" s="9">
        <f>O32*$L$15</f>
        <v>0.003298611111111111</v>
      </c>
      <c r="Q32" s="15">
        <f>H32+P32</f>
        <v>0.013599537037037047</v>
      </c>
      <c r="R32" s="15">
        <f>10-Q32</f>
        <v>9.986400462962964</v>
      </c>
      <c r="S32" s="189"/>
      <c r="T32" s="213"/>
    </row>
    <row r="33" spans="1:20" ht="30" customHeight="1" thickBot="1">
      <c r="A33" s="94" t="s">
        <v>105</v>
      </c>
      <c r="B33" s="137" t="s">
        <v>106</v>
      </c>
      <c r="C33" s="137" t="s">
        <v>201</v>
      </c>
      <c r="D33" s="96" t="s">
        <v>38</v>
      </c>
      <c r="E33" s="97">
        <v>0.08541666666666665</v>
      </c>
      <c r="F33" s="138">
        <v>0.09564814814814815</v>
      </c>
      <c r="G33" s="99"/>
      <c r="H33" s="138">
        <f>F33-E33-G33</f>
        <v>0.010231481481481494</v>
      </c>
      <c r="I33" s="99">
        <v>0</v>
      </c>
      <c r="J33" s="99">
        <v>0</v>
      </c>
      <c r="K33" s="99">
        <v>0</v>
      </c>
      <c r="L33" s="99">
        <v>4</v>
      </c>
      <c r="M33" s="99">
        <v>3</v>
      </c>
      <c r="N33" s="99">
        <v>3</v>
      </c>
      <c r="O33" s="102">
        <f>SUM(I33:N33)</f>
        <v>10</v>
      </c>
      <c r="P33" s="98">
        <f>O33*$L$15</f>
        <v>0.0017361111111111112</v>
      </c>
      <c r="Q33" s="103">
        <f>H33+P33</f>
        <v>0.011967592592592606</v>
      </c>
      <c r="R33" s="108">
        <f>10-Q33</f>
        <v>9.988032407407408</v>
      </c>
      <c r="S33" s="173"/>
      <c r="T33" s="214"/>
    </row>
    <row r="34" spans="1:20" ht="30" customHeight="1">
      <c r="A34" s="84" t="s">
        <v>62</v>
      </c>
      <c r="B34" s="134" t="s">
        <v>59</v>
      </c>
      <c r="C34" s="135" t="s">
        <v>200</v>
      </c>
      <c r="D34" s="87" t="s">
        <v>35</v>
      </c>
      <c r="E34" s="88">
        <v>0.015972222222222224</v>
      </c>
      <c r="F34" s="136">
        <v>0.027974537037037034</v>
      </c>
      <c r="G34" s="90"/>
      <c r="H34" s="136">
        <f>F34-E34-G34</f>
        <v>0.01200231481481481</v>
      </c>
      <c r="I34" s="90">
        <v>0</v>
      </c>
      <c r="J34" s="90">
        <v>0</v>
      </c>
      <c r="K34" s="90">
        <v>0</v>
      </c>
      <c r="L34" s="90">
        <v>3</v>
      </c>
      <c r="M34" s="90">
        <v>0</v>
      </c>
      <c r="N34" s="90">
        <v>0</v>
      </c>
      <c r="O34" s="91">
        <f>SUM(I34:N34)</f>
        <v>3</v>
      </c>
      <c r="P34" s="89">
        <f>O34*$L$15</f>
        <v>0.0005208333333333333</v>
      </c>
      <c r="Q34" s="92">
        <f>H34+P34</f>
        <v>0.012523148148148143</v>
      </c>
      <c r="R34" s="107">
        <f>10-Q34</f>
        <v>9.987476851851852</v>
      </c>
      <c r="S34" s="211">
        <f>SUM(Q34:Q36)</f>
        <v>0.035960648148148144</v>
      </c>
      <c r="T34" s="212">
        <v>5</v>
      </c>
    </row>
    <row r="35" spans="1:20" ht="30" customHeight="1">
      <c r="A35" s="93" t="s">
        <v>60</v>
      </c>
      <c r="B35" s="44" t="s">
        <v>48</v>
      </c>
      <c r="C35" s="73" t="s">
        <v>200</v>
      </c>
      <c r="D35" s="41" t="s">
        <v>35</v>
      </c>
      <c r="E35" s="42">
        <v>0.004166666666666667</v>
      </c>
      <c r="F35" s="117">
        <v>0.01625</v>
      </c>
      <c r="G35" s="2"/>
      <c r="H35" s="117">
        <f>F35-E35-G35</f>
        <v>0.012083333333333335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2">
        <v>0</v>
      </c>
      <c r="O35" s="20">
        <f>SUM(I35:N35)</f>
        <v>1</v>
      </c>
      <c r="P35" s="9">
        <f>O35*$L$15</f>
        <v>0.00017361111111111112</v>
      </c>
      <c r="Q35" s="15">
        <f>H35+P35</f>
        <v>0.012256944444444445</v>
      </c>
      <c r="R35" s="21">
        <f>10-Q35</f>
        <v>9.987743055555555</v>
      </c>
      <c r="S35" s="189"/>
      <c r="T35" s="213"/>
    </row>
    <row r="36" spans="1:20" ht="30" customHeight="1" thickBot="1">
      <c r="A36" s="94" t="s">
        <v>74</v>
      </c>
      <c r="B36" s="137" t="s">
        <v>6</v>
      </c>
      <c r="C36" s="137" t="s">
        <v>201</v>
      </c>
      <c r="D36" s="96" t="s">
        <v>35</v>
      </c>
      <c r="E36" s="97">
        <v>0.04097222222222222</v>
      </c>
      <c r="F36" s="138">
        <v>0.05215277777777778</v>
      </c>
      <c r="G36" s="98"/>
      <c r="H36" s="138">
        <f>F36-E36-G36</f>
        <v>0.011180555555555555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102">
        <f>SUM(I36:N36)</f>
        <v>0</v>
      </c>
      <c r="P36" s="98">
        <f>O36*$L$15</f>
        <v>0</v>
      </c>
      <c r="Q36" s="103">
        <f>H36+P36</f>
        <v>0.011180555555555555</v>
      </c>
      <c r="R36" s="108">
        <f>10-Q36</f>
        <v>9.988819444444445</v>
      </c>
      <c r="S36" s="173"/>
      <c r="T36" s="214"/>
    </row>
    <row r="37" spans="1:20" ht="30" customHeight="1">
      <c r="A37" s="84" t="s">
        <v>54</v>
      </c>
      <c r="B37" s="134" t="s">
        <v>46</v>
      </c>
      <c r="C37" s="135" t="s">
        <v>200</v>
      </c>
      <c r="D37" s="87" t="s">
        <v>34</v>
      </c>
      <c r="E37" s="88">
        <v>0.0020833333333333333</v>
      </c>
      <c r="F37" s="136">
        <v>0.01255787037037037</v>
      </c>
      <c r="G37" s="90"/>
      <c r="H37" s="136">
        <f>F37-E37-G37</f>
        <v>0.010474537037037037</v>
      </c>
      <c r="I37" s="90">
        <v>0</v>
      </c>
      <c r="J37" s="90">
        <v>0</v>
      </c>
      <c r="K37" s="90">
        <v>0</v>
      </c>
      <c r="L37" s="90">
        <v>6</v>
      </c>
      <c r="M37" s="90">
        <v>1</v>
      </c>
      <c r="N37" s="90">
        <v>0</v>
      </c>
      <c r="O37" s="91">
        <f>SUM(I37:N37)</f>
        <v>7</v>
      </c>
      <c r="P37" s="89">
        <f>O37*$L$15</f>
        <v>0.0012152777777777778</v>
      </c>
      <c r="Q37" s="92">
        <f>H37+P37</f>
        <v>0.011689814814814816</v>
      </c>
      <c r="R37" s="107">
        <f>10-Q37</f>
        <v>9.988310185185185</v>
      </c>
      <c r="S37" s="211">
        <f>SUM(Q37:Q39)</f>
        <v>0.03733796296296297</v>
      </c>
      <c r="T37" s="212">
        <v>6</v>
      </c>
    </row>
    <row r="38" spans="1:20" ht="30" customHeight="1">
      <c r="A38" s="93" t="s">
        <v>85</v>
      </c>
      <c r="B38" s="44" t="s">
        <v>57</v>
      </c>
      <c r="C38" s="73" t="s">
        <v>200</v>
      </c>
      <c r="D38" s="41" t="s">
        <v>34</v>
      </c>
      <c r="E38" s="42">
        <v>0.013194444444444444</v>
      </c>
      <c r="F38" s="117">
        <v>0.02431712962962963</v>
      </c>
      <c r="G38" s="2"/>
      <c r="H38" s="117">
        <f>F38-E38-G38</f>
        <v>0.011122685185185185</v>
      </c>
      <c r="I38" s="2">
        <v>0</v>
      </c>
      <c r="J38" s="2">
        <v>0</v>
      </c>
      <c r="K38" s="2">
        <v>0</v>
      </c>
      <c r="L38" s="2">
        <v>3</v>
      </c>
      <c r="M38" s="2">
        <v>17</v>
      </c>
      <c r="N38" s="2">
        <v>0</v>
      </c>
      <c r="O38" s="20">
        <f>SUM(I38:N38)</f>
        <v>20</v>
      </c>
      <c r="P38" s="9">
        <f>O38*$L$15</f>
        <v>0.0034722222222222225</v>
      </c>
      <c r="Q38" s="15">
        <f>H38+P38</f>
        <v>0.014594907407407407</v>
      </c>
      <c r="R38" s="21">
        <f>10-Q38</f>
        <v>9.985405092592593</v>
      </c>
      <c r="S38" s="189"/>
      <c r="T38" s="213"/>
    </row>
    <row r="39" spans="1:20" ht="30" customHeight="1" thickBot="1">
      <c r="A39" s="94" t="s">
        <v>73</v>
      </c>
      <c r="B39" s="137" t="s">
        <v>227</v>
      </c>
      <c r="C39" s="137" t="s">
        <v>201</v>
      </c>
      <c r="D39" s="96" t="s">
        <v>34</v>
      </c>
      <c r="E39" s="97">
        <v>0.03819444444444444</v>
      </c>
      <c r="F39" s="138">
        <v>0.049247685185185186</v>
      </c>
      <c r="G39" s="99"/>
      <c r="H39" s="138">
        <f>F39-E39-G39</f>
        <v>0.011053240740740745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102">
        <f>SUM(I39:N39)</f>
        <v>0</v>
      </c>
      <c r="P39" s="98">
        <f>O39*$L$15</f>
        <v>0</v>
      </c>
      <c r="Q39" s="103">
        <f>H39+P39</f>
        <v>0.011053240740740745</v>
      </c>
      <c r="R39" s="108">
        <f>10-Q39</f>
        <v>9.988946759259258</v>
      </c>
      <c r="S39" s="173"/>
      <c r="T39" s="214"/>
    </row>
    <row r="40" spans="1:20" ht="30" customHeight="1">
      <c r="A40" s="84" t="s">
        <v>89</v>
      </c>
      <c r="B40" s="134" t="s">
        <v>94</v>
      </c>
      <c r="C40" s="135" t="s">
        <v>200</v>
      </c>
      <c r="D40" s="87" t="s">
        <v>39</v>
      </c>
      <c r="E40" s="88">
        <v>0.06875</v>
      </c>
      <c r="F40" s="136">
        <v>0.08259259259259259</v>
      </c>
      <c r="G40" s="90"/>
      <c r="H40" s="136">
        <f>F40-E40-G40</f>
        <v>0.013842592592592587</v>
      </c>
      <c r="I40" s="90">
        <v>3</v>
      </c>
      <c r="J40" s="90">
        <v>0</v>
      </c>
      <c r="K40" s="90">
        <v>3</v>
      </c>
      <c r="L40" s="90">
        <v>3</v>
      </c>
      <c r="M40" s="90">
        <v>0</v>
      </c>
      <c r="N40" s="90">
        <v>0</v>
      </c>
      <c r="O40" s="91">
        <f>SUM(I40:N40)</f>
        <v>9</v>
      </c>
      <c r="P40" s="89">
        <f>O40*$L$15</f>
        <v>0.0015625</v>
      </c>
      <c r="Q40" s="92">
        <f>H40+P40</f>
        <v>0.015405092592592587</v>
      </c>
      <c r="R40" s="107">
        <f>10-Q40</f>
        <v>9.984594907407407</v>
      </c>
      <c r="S40" s="211">
        <f>SUM(Q40:Q42)</f>
        <v>0.04357638888888888</v>
      </c>
      <c r="T40" s="212">
        <v>7</v>
      </c>
    </row>
    <row r="41" spans="1:20" ht="30" customHeight="1">
      <c r="A41" s="139" t="s">
        <v>115</v>
      </c>
      <c r="B41" s="74" t="s">
        <v>116</v>
      </c>
      <c r="C41" s="75" t="s">
        <v>201</v>
      </c>
      <c r="D41" s="55" t="s">
        <v>39</v>
      </c>
      <c r="E41" s="56">
        <v>0.09930555555555555</v>
      </c>
      <c r="F41" s="131">
        <v>0.11238425925925927</v>
      </c>
      <c r="G41" s="58"/>
      <c r="H41" s="131">
        <f>F41-E41-G41</f>
        <v>0.013078703703703717</v>
      </c>
      <c r="I41" s="58">
        <v>0</v>
      </c>
      <c r="J41" s="58">
        <v>0</v>
      </c>
      <c r="K41" s="58">
        <v>0</v>
      </c>
      <c r="L41" s="58">
        <v>4</v>
      </c>
      <c r="M41" s="58">
        <v>0</v>
      </c>
      <c r="N41" s="58">
        <v>0</v>
      </c>
      <c r="O41" s="59">
        <f>SUM(I41:N41)</f>
        <v>4</v>
      </c>
      <c r="P41" s="57">
        <f>O41*$L$15</f>
        <v>0.0006944444444444445</v>
      </c>
      <c r="Q41" s="60">
        <f>H41+P41</f>
        <v>0.013773148148148161</v>
      </c>
      <c r="R41" s="15">
        <f>10-Q41</f>
        <v>9.986226851851852</v>
      </c>
      <c r="S41" s="189"/>
      <c r="T41" s="213"/>
    </row>
    <row r="42" spans="1:20" ht="30" customHeight="1" thickBot="1">
      <c r="A42" s="94" t="s">
        <v>107</v>
      </c>
      <c r="B42" s="137" t="s">
        <v>108</v>
      </c>
      <c r="C42" s="137" t="s">
        <v>201</v>
      </c>
      <c r="D42" s="96" t="s">
        <v>39</v>
      </c>
      <c r="E42" s="97">
        <v>0.08819444444444445</v>
      </c>
      <c r="F42" s="138">
        <v>0.1029398148148148</v>
      </c>
      <c r="G42" s="98">
        <v>0.00034722222222222224</v>
      </c>
      <c r="H42" s="138">
        <f>F42-E42-G42</f>
        <v>0.01439814814814813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102">
        <f>SUM(I42:N42)</f>
        <v>0</v>
      </c>
      <c r="P42" s="98">
        <f>O42*$L$15</f>
        <v>0</v>
      </c>
      <c r="Q42" s="103">
        <f>H42+P42</f>
        <v>0.01439814814814813</v>
      </c>
      <c r="R42" s="108">
        <f>10-Q42</f>
        <v>9.985601851851852</v>
      </c>
      <c r="S42" s="173"/>
      <c r="T42" s="214"/>
    </row>
    <row r="43" spans="1:20" ht="30" customHeight="1">
      <c r="A43" s="84" t="s">
        <v>64</v>
      </c>
      <c r="B43" s="134" t="s">
        <v>86</v>
      </c>
      <c r="C43" s="135" t="s">
        <v>200</v>
      </c>
      <c r="D43" s="87" t="s">
        <v>40</v>
      </c>
      <c r="E43" s="88">
        <v>0.057638888888888885</v>
      </c>
      <c r="F43" s="136">
        <v>0.06914351851851852</v>
      </c>
      <c r="G43" s="90"/>
      <c r="H43" s="136">
        <f>F43-E43-G43</f>
        <v>0.011504629629629635</v>
      </c>
      <c r="I43" s="90">
        <v>6</v>
      </c>
      <c r="J43" s="90">
        <v>0</v>
      </c>
      <c r="K43" s="90">
        <v>0</v>
      </c>
      <c r="L43" s="90">
        <v>0</v>
      </c>
      <c r="M43" s="90">
        <v>1</v>
      </c>
      <c r="N43" s="90">
        <v>0</v>
      </c>
      <c r="O43" s="91">
        <f>SUM(I43:N43)</f>
        <v>7</v>
      </c>
      <c r="P43" s="89">
        <f>O43*$L$15</f>
        <v>0.0012152777777777778</v>
      </c>
      <c r="Q43" s="92">
        <f>H43+P43</f>
        <v>0.012719907407407412</v>
      </c>
      <c r="R43" s="107">
        <f>10-Q49</f>
        <v>9.973912037037037</v>
      </c>
      <c r="S43" s="211">
        <f>SUM(Q43:Q45)</f>
        <v>0.05174768518518519</v>
      </c>
      <c r="T43" s="212">
        <v>8</v>
      </c>
    </row>
    <row r="44" spans="1:20" ht="30" customHeight="1">
      <c r="A44" s="93" t="s">
        <v>87</v>
      </c>
      <c r="B44" s="44" t="s">
        <v>96</v>
      </c>
      <c r="C44" s="73" t="s">
        <v>200</v>
      </c>
      <c r="D44" s="41" t="s">
        <v>40</v>
      </c>
      <c r="E44" s="42">
        <v>0.07152777777777779</v>
      </c>
      <c r="F44" s="117">
        <v>0.08503472222222223</v>
      </c>
      <c r="G44" s="2"/>
      <c r="H44" s="117">
        <f>F44-E44-G44</f>
        <v>0.013506944444444446</v>
      </c>
      <c r="I44" s="2">
        <v>0</v>
      </c>
      <c r="J44" s="2">
        <v>0</v>
      </c>
      <c r="K44" s="2">
        <v>3</v>
      </c>
      <c r="L44" s="2">
        <v>6</v>
      </c>
      <c r="M44" s="2">
        <v>0</v>
      </c>
      <c r="N44" s="2">
        <v>0</v>
      </c>
      <c r="O44" s="20">
        <f>SUM(I44:N44)</f>
        <v>9</v>
      </c>
      <c r="P44" s="9">
        <f>O44*$L$15</f>
        <v>0.0015625</v>
      </c>
      <c r="Q44" s="15">
        <f>H44+P44</f>
        <v>0.015069444444444446</v>
      </c>
      <c r="R44" s="21">
        <f>10-Q50</f>
        <v>9.974583333333333</v>
      </c>
      <c r="S44" s="189"/>
      <c r="T44" s="213"/>
    </row>
    <row r="45" spans="1:20" ht="30" customHeight="1" thickBot="1">
      <c r="A45" s="94" t="s">
        <v>109</v>
      </c>
      <c r="B45" s="137" t="s">
        <v>110</v>
      </c>
      <c r="C45" s="137" t="s">
        <v>201</v>
      </c>
      <c r="D45" s="96" t="s">
        <v>40</v>
      </c>
      <c r="E45" s="97">
        <v>0.09097222222222222</v>
      </c>
      <c r="F45" s="138">
        <v>0.10835648148148147</v>
      </c>
      <c r="G45" s="98">
        <v>0.0010648148148148147</v>
      </c>
      <c r="H45" s="138">
        <f>F45-E45-G45</f>
        <v>0.01631944444444444</v>
      </c>
      <c r="I45" s="99">
        <v>0</v>
      </c>
      <c r="J45" s="99">
        <v>0</v>
      </c>
      <c r="K45" s="99">
        <v>25</v>
      </c>
      <c r="L45" s="99">
        <v>19</v>
      </c>
      <c r="M45" s="99">
        <v>0</v>
      </c>
      <c r="N45" s="99">
        <v>0</v>
      </c>
      <c r="O45" s="102">
        <f>SUM(I45:N45)</f>
        <v>44</v>
      </c>
      <c r="P45" s="98">
        <f>O45*$L$15</f>
        <v>0.0076388888888888895</v>
      </c>
      <c r="Q45" s="103">
        <f>H45+P45</f>
        <v>0.023958333333333328</v>
      </c>
      <c r="R45" s="108">
        <f>10-Q51</f>
        <v>9.964537037037037</v>
      </c>
      <c r="S45" s="173"/>
      <c r="T45" s="214"/>
    </row>
    <row r="46" spans="1:20" ht="30" customHeight="1">
      <c r="A46" s="84" t="s">
        <v>69</v>
      </c>
      <c r="B46" s="134" t="s">
        <v>88</v>
      </c>
      <c r="C46" s="135" t="s">
        <v>200</v>
      </c>
      <c r="D46" s="87" t="s">
        <v>41</v>
      </c>
      <c r="E46" s="88">
        <v>0.06041666666666667</v>
      </c>
      <c r="F46" s="136">
        <v>0.07271990740740741</v>
      </c>
      <c r="G46" s="90"/>
      <c r="H46" s="136">
        <f>F46-E46-G46</f>
        <v>0.012303240740740747</v>
      </c>
      <c r="I46" s="90">
        <v>0</v>
      </c>
      <c r="J46" s="90">
        <v>0</v>
      </c>
      <c r="K46" s="90">
        <v>0</v>
      </c>
      <c r="L46" s="90">
        <v>6</v>
      </c>
      <c r="M46" s="90">
        <v>0</v>
      </c>
      <c r="N46" s="90">
        <v>0</v>
      </c>
      <c r="O46" s="91">
        <f>SUM(I46:N46)</f>
        <v>6</v>
      </c>
      <c r="P46" s="89">
        <f>O46*$L$15</f>
        <v>0.0010416666666666667</v>
      </c>
      <c r="Q46" s="92">
        <f>H46+P46</f>
        <v>0.013344907407407413</v>
      </c>
      <c r="R46" s="107">
        <f>10-Q46</f>
        <v>9.986655092592592</v>
      </c>
      <c r="S46" s="211">
        <f>SUM(Q46:Q48)</f>
        <v>0.05243055555555557</v>
      </c>
      <c r="T46" s="212">
        <v>9</v>
      </c>
    </row>
    <row r="47" spans="1:20" ht="30" customHeight="1">
      <c r="A47" s="93" t="s">
        <v>91</v>
      </c>
      <c r="B47" s="44" t="s">
        <v>98</v>
      </c>
      <c r="C47" s="73" t="s">
        <v>200</v>
      </c>
      <c r="D47" s="41" t="s">
        <v>41</v>
      </c>
      <c r="E47" s="42">
        <v>0.07430555555555556</v>
      </c>
      <c r="F47" s="117">
        <v>0.09037037037037038</v>
      </c>
      <c r="G47" s="2"/>
      <c r="H47" s="117">
        <f>F47-E47-G47</f>
        <v>0.016064814814814823</v>
      </c>
      <c r="I47" s="2">
        <v>0</v>
      </c>
      <c r="J47" s="2">
        <v>0</v>
      </c>
      <c r="K47" s="2">
        <v>0</v>
      </c>
      <c r="L47" s="2">
        <v>3</v>
      </c>
      <c r="M47" s="2">
        <v>6</v>
      </c>
      <c r="N47" s="2">
        <v>0</v>
      </c>
      <c r="O47" s="20">
        <f>SUM(I47:N47)</f>
        <v>9</v>
      </c>
      <c r="P47" s="9">
        <f>O47*$L$15</f>
        <v>0.0015625</v>
      </c>
      <c r="Q47" s="15">
        <f>H47+P47</f>
        <v>0.017627314814814825</v>
      </c>
      <c r="R47" s="21">
        <f>10-Q47</f>
        <v>9.982372685185185</v>
      </c>
      <c r="S47" s="189"/>
      <c r="T47" s="213"/>
    </row>
    <row r="48" spans="1:20" ht="30" customHeight="1" thickBot="1">
      <c r="A48" s="94" t="s">
        <v>111</v>
      </c>
      <c r="B48" s="137" t="s">
        <v>112</v>
      </c>
      <c r="C48" s="137" t="s">
        <v>201</v>
      </c>
      <c r="D48" s="96" t="s">
        <v>41</v>
      </c>
      <c r="E48" s="97">
        <v>0.09375</v>
      </c>
      <c r="F48" s="138">
        <v>0.110625</v>
      </c>
      <c r="G48" s="98">
        <v>0.0004513888888888889</v>
      </c>
      <c r="H48" s="138">
        <f>F48-E48-G48</f>
        <v>0.01642361111111111</v>
      </c>
      <c r="I48" s="99">
        <v>0</v>
      </c>
      <c r="J48" s="99">
        <v>0</v>
      </c>
      <c r="K48" s="99">
        <v>25</v>
      </c>
      <c r="L48" s="99">
        <v>0</v>
      </c>
      <c r="M48" s="99">
        <v>4</v>
      </c>
      <c r="N48" s="99">
        <v>0</v>
      </c>
      <c r="O48" s="102">
        <f>SUM(I48:N48)</f>
        <v>29</v>
      </c>
      <c r="P48" s="98">
        <f>O48*$L$15</f>
        <v>0.0050347222222222225</v>
      </c>
      <c r="Q48" s="103">
        <f>H48+P48</f>
        <v>0.021458333333333333</v>
      </c>
      <c r="R48" s="104">
        <f>10-Q48</f>
        <v>9.978541666666667</v>
      </c>
      <c r="S48" s="173"/>
      <c r="T48" s="214"/>
    </row>
    <row r="49" spans="1:20" ht="30" customHeight="1" hidden="1">
      <c r="A49" s="84" t="s">
        <v>101</v>
      </c>
      <c r="B49" s="134" t="s">
        <v>104</v>
      </c>
      <c r="C49" s="135" t="s">
        <v>200</v>
      </c>
      <c r="D49" s="87" t="s">
        <v>42</v>
      </c>
      <c r="E49" s="88">
        <v>0.08263888888888889</v>
      </c>
      <c r="F49" s="136">
        <v>0.10623842592592592</v>
      </c>
      <c r="G49" s="89">
        <v>0.0030671296296296297</v>
      </c>
      <c r="H49" s="136">
        <f>F49-E49-G49</f>
        <v>0.020532407407407402</v>
      </c>
      <c r="I49" s="90">
        <v>0</v>
      </c>
      <c r="J49" s="90">
        <v>0</v>
      </c>
      <c r="K49" s="90">
        <v>0</v>
      </c>
      <c r="L49" s="90">
        <v>10</v>
      </c>
      <c r="M49" s="90">
        <v>9</v>
      </c>
      <c r="N49" s="90">
        <v>13</v>
      </c>
      <c r="O49" s="91">
        <f>SUM(I49:N49)</f>
        <v>32</v>
      </c>
      <c r="P49" s="89">
        <f>O49*$L$15</f>
        <v>0.005555555555555556</v>
      </c>
      <c r="Q49" s="92">
        <f>H49+P49</f>
        <v>0.02608796296296296</v>
      </c>
      <c r="R49" s="92">
        <f>10-Q30</f>
        <v>9.989166666666666</v>
      </c>
      <c r="S49" s="211">
        <f>SUM(Q49:Q51)</f>
        <v>0.08696759259259261</v>
      </c>
      <c r="T49" s="212">
        <v>10</v>
      </c>
    </row>
    <row r="50" spans="1:20" ht="30" customHeight="1" hidden="1">
      <c r="A50" s="93" t="s">
        <v>99</v>
      </c>
      <c r="B50" s="44" t="s">
        <v>102</v>
      </c>
      <c r="C50" s="73" t="s">
        <v>200</v>
      </c>
      <c r="D50" s="41" t="s">
        <v>42</v>
      </c>
      <c r="E50" s="42">
        <v>0.0798611111111111</v>
      </c>
      <c r="F50" s="117">
        <v>0.10059027777777778</v>
      </c>
      <c r="G50" s="2"/>
      <c r="H50" s="117">
        <f>F50-E50-G50</f>
        <v>0.020729166666666674</v>
      </c>
      <c r="I50" s="2">
        <v>0</v>
      </c>
      <c r="J50" s="2">
        <v>1</v>
      </c>
      <c r="K50" s="2">
        <v>0</v>
      </c>
      <c r="L50" s="2">
        <v>17</v>
      </c>
      <c r="M50" s="3">
        <v>6</v>
      </c>
      <c r="N50" s="2">
        <v>3</v>
      </c>
      <c r="O50" s="20">
        <f>SUM(I50:N50)</f>
        <v>27</v>
      </c>
      <c r="P50" s="9">
        <f>O50*$L$15</f>
        <v>0.0046875</v>
      </c>
      <c r="Q50" s="15">
        <f>H50+P50</f>
        <v>0.025416666666666674</v>
      </c>
      <c r="R50" s="15">
        <f>10-Q22</f>
        <v>9.99099537037037</v>
      </c>
      <c r="S50" s="189"/>
      <c r="T50" s="213"/>
    </row>
    <row r="51" spans="1:20" ht="30" customHeight="1" hidden="1" thickBot="1">
      <c r="A51" s="142" t="s">
        <v>103</v>
      </c>
      <c r="B51" s="143" t="s">
        <v>90</v>
      </c>
      <c r="C51" s="143" t="s">
        <v>200</v>
      </c>
      <c r="D51" s="144" t="s">
        <v>42</v>
      </c>
      <c r="E51" s="145">
        <v>0.06319444444444444</v>
      </c>
      <c r="F51" s="146">
        <v>0.08633101851851853</v>
      </c>
      <c r="G51" s="83"/>
      <c r="H51" s="146">
        <f>F51-E51-G51</f>
        <v>0.023136574074074087</v>
      </c>
      <c r="I51" s="83">
        <v>25</v>
      </c>
      <c r="J51" s="83">
        <v>0</v>
      </c>
      <c r="K51" s="83">
        <v>3</v>
      </c>
      <c r="L51" s="83">
        <v>13</v>
      </c>
      <c r="M51" s="83">
        <v>9</v>
      </c>
      <c r="N51" s="83">
        <v>21</v>
      </c>
      <c r="O51" s="147">
        <f>SUM(I51:N51)</f>
        <v>71</v>
      </c>
      <c r="P51" s="148">
        <f>O51*$L$15</f>
        <v>0.01232638888888889</v>
      </c>
      <c r="Q51" s="108">
        <f>H51+P51</f>
        <v>0.035462962962962974</v>
      </c>
      <c r="R51" s="108">
        <f>10-Q23</f>
        <v>9.989780092592593</v>
      </c>
      <c r="S51" s="173"/>
      <c r="T51" s="214"/>
    </row>
    <row r="52" ht="15">
      <c r="R52" s="66"/>
    </row>
    <row r="53" spans="2:4" ht="14.25" customHeight="1">
      <c r="B53" s="132"/>
      <c r="C53" s="132"/>
      <c r="D53" s="132"/>
    </row>
    <row r="54" spans="2:14" ht="15">
      <c r="B54" s="66" t="s">
        <v>214</v>
      </c>
      <c r="N54" s="133" t="s">
        <v>230</v>
      </c>
    </row>
    <row r="55" spans="2:18" ht="15">
      <c r="B55" s="66" t="s">
        <v>215</v>
      </c>
      <c r="C55" s="66"/>
      <c r="D55" s="66"/>
      <c r="E55" s="66"/>
      <c r="F55" s="66"/>
      <c r="G55" s="66"/>
      <c r="H55" s="66"/>
      <c r="I55" s="66"/>
      <c r="J55" s="68"/>
      <c r="K55" s="68"/>
      <c r="L55" s="68"/>
      <c r="M55" s="68"/>
      <c r="N55" s="66" t="s">
        <v>211</v>
      </c>
      <c r="O55" s="68"/>
      <c r="P55" s="66"/>
      <c r="Q55" s="66"/>
      <c r="R55" s="66"/>
    </row>
  </sheetData>
  <mergeCells count="39">
    <mergeCell ref="S49:S51"/>
    <mergeCell ref="T49:T51"/>
    <mergeCell ref="S22:S24"/>
    <mergeCell ref="T22:T24"/>
    <mergeCell ref="S46:S48"/>
    <mergeCell ref="T46:T48"/>
    <mergeCell ref="S43:S45"/>
    <mergeCell ref="S28:S30"/>
    <mergeCell ref="T43:T45"/>
    <mergeCell ref="T28:T30"/>
    <mergeCell ref="S40:S42"/>
    <mergeCell ref="T40:T42"/>
    <mergeCell ref="S34:S36"/>
    <mergeCell ref="S25:S27"/>
    <mergeCell ref="T34:T36"/>
    <mergeCell ref="T25:T27"/>
    <mergeCell ref="S31:S33"/>
    <mergeCell ref="T31:T33"/>
    <mergeCell ref="S37:S39"/>
    <mergeCell ref="T37:T39"/>
    <mergeCell ref="T16:T21"/>
    <mergeCell ref="I17:I21"/>
    <mergeCell ref="J17:J21"/>
    <mergeCell ref="K17:K21"/>
    <mergeCell ref="L17:L21"/>
    <mergeCell ref="M17:M21"/>
    <mergeCell ref="N17:N21"/>
    <mergeCell ref="O16:O21"/>
    <mergeCell ref="P16:P21"/>
    <mergeCell ref="Q16:Q21"/>
    <mergeCell ref="S16:S21"/>
    <mergeCell ref="F16:F21"/>
    <mergeCell ref="G16:G21"/>
    <mergeCell ref="H16:H21"/>
    <mergeCell ref="I16:N16"/>
    <mergeCell ref="A16:A21"/>
    <mergeCell ref="B16:B21"/>
    <mergeCell ref="D16:D21"/>
    <mergeCell ref="E16:E21"/>
  </mergeCells>
  <printOptions/>
  <pageMargins left="0.24" right="0.2" top="0.41" bottom="0.35" header="0.2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подц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восхождение</dc:creator>
  <cp:keywords/>
  <dc:description/>
  <cp:lastModifiedBy>восхождение</cp:lastModifiedBy>
  <cp:lastPrinted>2005-06-22T18:31:24Z</cp:lastPrinted>
  <dcterms:created xsi:type="dcterms:W3CDTF">2005-02-08T16:11:38Z</dcterms:created>
  <dcterms:modified xsi:type="dcterms:W3CDTF">2005-06-25T03:27:31Z</dcterms:modified>
  <cp:category/>
  <cp:version/>
  <cp:contentType/>
  <cp:contentStatus/>
</cp:coreProperties>
</file>